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'DC33'!$A$1:$AA$55</definedName>
    <definedName name="_xlnm.Print_Area" localSheetId="11">'DC34'!$A$1:$AA$55</definedName>
    <definedName name="_xlnm.Print_Area" localSheetId="16">'DC35'!$A$1:$AA$55</definedName>
    <definedName name="_xlnm.Print_Area" localSheetId="22">'DC36'!$A$1:$AA$55</definedName>
    <definedName name="_xlnm.Print_Area" localSheetId="27">'DC47'!$A$1:$AA$55</definedName>
    <definedName name="_xlnm.Print_Area" localSheetId="1">'LIM331'!$A$1:$AA$55</definedName>
    <definedName name="_xlnm.Print_Area" localSheetId="2">'LIM332'!$A$1:$AA$55</definedName>
    <definedName name="_xlnm.Print_Area" localSheetId="3">'LIM333'!$A$1:$AA$55</definedName>
    <definedName name="_xlnm.Print_Area" localSheetId="4">'LIM334'!$A$1:$AA$55</definedName>
    <definedName name="_xlnm.Print_Area" localSheetId="5">'LIM335'!$A$1:$AA$55</definedName>
    <definedName name="_xlnm.Print_Area" localSheetId="7">'LIM341'!$A$1:$AA$55</definedName>
    <definedName name="_xlnm.Print_Area" localSheetId="8">'LIM343'!$A$1:$AA$55</definedName>
    <definedName name="_xlnm.Print_Area" localSheetId="9">'LIM344'!$A$1:$AA$55</definedName>
    <definedName name="_xlnm.Print_Area" localSheetId="10">'LIM345'!$A$1:$AA$55</definedName>
    <definedName name="_xlnm.Print_Area" localSheetId="12">'LIM351'!$A$1:$AA$55</definedName>
    <definedName name="_xlnm.Print_Area" localSheetId="13">'LIM353'!$A$1:$AA$55</definedName>
    <definedName name="_xlnm.Print_Area" localSheetId="14">'LIM354'!$A$1:$AA$55</definedName>
    <definedName name="_xlnm.Print_Area" localSheetId="15">'LIM355'!$A$1:$AA$55</definedName>
    <definedName name="_xlnm.Print_Area" localSheetId="17">'LIM361'!$A$1:$AA$55</definedName>
    <definedName name="_xlnm.Print_Area" localSheetId="18">'LIM362'!$A$1:$AA$55</definedName>
    <definedName name="_xlnm.Print_Area" localSheetId="19">'LIM366'!$A$1:$AA$55</definedName>
    <definedName name="_xlnm.Print_Area" localSheetId="20">'LIM367'!$A$1:$AA$55</definedName>
    <definedName name="_xlnm.Print_Area" localSheetId="21">'LIM368'!$A$1:$AA$55</definedName>
    <definedName name="_xlnm.Print_Area" localSheetId="23">'LIM471'!$A$1:$AA$55</definedName>
    <definedName name="_xlnm.Print_Area" localSheetId="24">'LIM472'!$A$1:$AA$55</definedName>
    <definedName name="_xlnm.Print_Area" localSheetId="25">'LIM473'!$A$1:$AA$55</definedName>
    <definedName name="_xlnm.Print_Area" localSheetId="26">'LIM476'!$A$1:$AA$55</definedName>
    <definedName name="_xlnm.Print_Area" localSheetId="0">'Summary'!$A$1:$AA$55</definedName>
  </definedNames>
  <calcPr fullCalcOnLoad="1"/>
</workbook>
</file>

<file path=xl/sharedStrings.xml><?xml version="1.0" encoding="utf-8"?>
<sst xmlns="http://schemas.openxmlformats.org/spreadsheetml/2006/main" count="2408" uniqueCount="91">
  <si>
    <t>Limpopo: Greater Giyani(LIM331) - Table C2 Quarterly Budgeted Financial Performance by Functional Classification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</si>
  <si>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</si>
  <si>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</si>
  <si>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</si>
  <si>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</si>
  <si>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</si>
  <si>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</si>
  <si>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</si>
  <si>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</si>
  <si>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</si>
  <si>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</si>
  <si>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</si>
  <si>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</si>
  <si>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</si>
  <si>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</si>
  <si>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</si>
  <si>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</si>
  <si>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</si>
  <si>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</si>
  <si>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</si>
  <si>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</si>
  <si>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</si>
  <si>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</si>
  <si>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</si>
  <si>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</si>
  <si>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</si>
  <si>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</si>
  <si>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</si>
  <si>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</si>
  <si>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</si>
  <si>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</si>
  <si>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</si>
  <si>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</si>
  <si>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</si>
  <si>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</si>
  <si>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</si>
  <si>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</si>
  <si>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</si>
  <si>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</si>
  <si>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</si>
  <si>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</si>
  <si>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</si>
  <si>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</si>
  <si>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</si>
  <si>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</si>
  <si>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</si>
  <si>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</si>
  <si>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</si>
  <si>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</si>
  <si>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</si>
  <si>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</si>
  <si>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4</t>
  </si>
  <si>
    <t>Total Revenue - Functional</t>
  </si>
  <si>
    <t>2</t>
  </si>
  <si>
    <t>Expenditure - Functional</t>
  </si>
  <si>
    <t>Total Expenditure - Functional</t>
  </si>
  <si>
    <t>3</t>
  </si>
  <si>
    <t>Limpopo: Greater Letaba(LIM332) - Table C2 Quarterly Budgeted Financial Performance by Functional Classification for 4th Quarter ended 30 June 2020 (Figures Finalised as at 2020/07/30)</t>
  </si>
  <si>
    <t>Limpopo: Greater Tzaneen(LIM333) - Table C2 Quarterly Budgeted Financial Performance by Functional Classification for 4th Quarter ended 30 June 2020 (Figures Finalised as at 2020/07/30)</t>
  </si>
  <si>
    <t>Limpopo: Ba-Phalaborwa(LIM334) - Table C2 Quarterly Budgeted Financial Performance by Functional Classification for 4th Quarter ended 30 June 2020 (Figures Finalised as at 2020/07/30)</t>
  </si>
  <si>
    <t>Limpopo: Maruleng(LIM335) - Table C2 Quarterly Budgeted Financial Performance by Functional Classification for 4th Quarter ended 30 June 2020 (Figures Finalised as at 2020/07/30)</t>
  </si>
  <si>
    <t>Limpopo: Mopani(DC33) - Table C2 Quarterly Budgeted Financial Performance by Functional Classification for 4th Quarter ended 30 June 2020 (Figures Finalised as at 2020/07/30)</t>
  </si>
  <si>
    <t>Limpopo: Musina(LIM341) - Table C2 Quarterly Budgeted Financial Performance by Functional Classification for 4th Quarter ended 30 June 2020 (Figures Finalised as at 2020/07/30)</t>
  </si>
  <si>
    <t>Limpopo: Thulamela(LIM343) - Table C2 Quarterly Budgeted Financial Performance by Functional Classification for 4th Quarter ended 30 June 2020 (Figures Finalised as at 2020/07/30)</t>
  </si>
  <si>
    <t>Limpopo: Makhado(LIM344) - Table C2 Quarterly Budgeted Financial Performance by Functional Classification for 4th Quarter ended 30 June 2020 (Figures Finalised as at 2020/07/30)</t>
  </si>
  <si>
    <t>Limpopo: Collins Chabane(LIM345) - Table C2 Quarterly Budgeted Financial Performance by Functional Classification for 4th Quarter ended 30 June 2020 (Figures Finalised as at 2020/07/30)</t>
  </si>
  <si>
    <t>Limpopo: Vhembe(DC34) - Table C2 Quarterly Budgeted Financial Performance by Functional Classification for 4th Quarter ended 30 June 2020 (Figures Finalised as at 2020/07/30)</t>
  </si>
  <si>
    <t>Limpopo: Blouberg(LIM351) - Table C2 Quarterly Budgeted Financial Performance by Functional Classification for 4th Quarter ended 30 June 2020 (Figures Finalised as at 2020/07/30)</t>
  </si>
  <si>
    <t>Limpopo: Molemole(LIM353) - Table C2 Quarterly Budgeted Financial Performance by Functional Classification for 4th Quarter ended 30 June 2020 (Figures Finalised as at 2020/07/30)</t>
  </si>
  <si>
    <t>Limpopo: Polokwane(LIM354) - Table C2 Quarterly Budgeted Financial Performance by Functional Classification for 4th Quarter ended 30 June 2020 (Figures Finalised as at 2020/07/30)</t>
  </si>
  <si>
    <t>Limpopo: Lepelle-Nkumpi(LIM355) - Table C2 Quarterly Budgeted Financial Performance by Functional Classification for 4th Quarter ended 30 June 2020 (Figures Finalised as at 2020/07/30)</t>
  </si>
  <si>
    <t>Limpopo: Capricorn(DC35) - Table C2 Quarterly Budgeted Financial Performance by Functional Classification for 4th Quarter ended 30 June 2020 (Figures Finalised as at 2020/07/30)</t>
  </si>
  <si>
    <t>Limpopo: Thabazimbi(LIM361) - Table C2 Quarterly Budgeted Financial Performance by Functional Classification for 4th Quarter ended 30 June 2020 (Figures Finalised as at 2020/07/30)</t>
  </si>
  <si>
    <t>Limpopo: Lephalale(LIM362) - Table C2 Quarterly Budgeted Financial Performance by Functional Classification for 4th Quarter ended 30 June 2020 (Figures Finalised as at 2020/07/30)</t>
  </si>
  <si>
    <t>Limpopo: Bela Bela(LIM366) - Table C2 Quarterly Budgeted Financial Performance by Functional Classification for 4th Quarter ended 30 June 2020 (Figures Finalised as at 2020/07/30)</t>
  </si>
  <si>
    <t>Limpopo: Mogalakwena(LIM367) - Table C2 Quarterly Budgeted Financial Performance by Functional Classification for 4th Quarter ended 30 June 2020 (Figures Finalised as at 2020/07/30)</t>
  </si>
  <si>
    <t>Limpopo: Modimolle-Mookgopong(LIM368) - Table C2 Quarterly Budgeted Financial Performance by Functional Classification for 4th Quarter ended 30 June 2020 (Figures Finalised as at 2020/07/30)</t>
  </si>
  <si>
    <t>Limpopo: Waterberg(DC36) - Table C2 Quarterly Budgeted Financial Performance by Functional Classification for 4th Quarter ended 30 June 2020 (Figures Finalised as at 2020/07/30)</t>
  </si>
  <si>
    <t>Limpopo: Ephraim Mogale(LIM471) - Table C2 Quarterly Budgeted Financial Performance by Functional Classification for 4th Quarter ended 30 June 2020 (Figures Finalised as at 2020/07/30)</t>
  </si>
  <si>
    <t>Limpopo: Elias Motsoaledi(LIM472) - Table C2 Quarterly Budgeted Financial Performance by Functional Classification for 4th Quarter ended 30 June 2020 (Figures Finalised as at 2020/07/30)</t>
  </si>
  <si>
    <t>Limpopo: Makhuduthamaga(LIM473) - Table C2 Quarterly Budgeted Financial Performance by Functional Classification for 4th Quarter ended 30 June 2020 (Figures Finalised as at 2020/07/30)</t>
  </si>
  <si>
    <t>Limpopo: Tubatse Fetakgomo(LIM476) - Table C2 Quarterly Budgeted Financial Performance by Functional Classification for 4th Quarter ended 30 June 2020 (Figures Finalised as at 2020/07/30)</t>
  </si>
  <si>
    <t>Limpopo: Sekhukhune(DC47) - Table C2 Quarterly Budgeted Financial Performance by Functional Classification for 4th Quarter ended 30 June 2020 (Figures Finalised as at 2020/07/30)</t>
  </si>
  <si>
    <t>Summary - Table C2 Quarterly Budgeted Financial Performance by Functional Classification for 4th Quarter ended 30 June 2020 (Figures Finalised as at 2020/07/30)</t>
  </si>
  <si>
    <t xml:space="preserve">Surplus/(Deficit)
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</si>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</sst>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9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2" fontId="3" fillId="0" borderId="15" xfId="0" applyNumberFormat="1" applyFont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9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9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Border="1" applyAlignment="1" applyProtection="1">
      <alignment horizontal="center"/>
      <protection/>
    </xf>
    <xf numFmtId="180" fontId="3" fillId="0" borderId="20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80" fontId="3" fillId="0" borderId="28" xfId="0" applyNumberFormat="1" applyFont="1" applyFill="1" applyBorder="1" applyAlignment="1" applyProtection="1">
      <alignment/>
      <protection/>
    </xf>
    <xf numFmtId="180" fontId="3" fillId="0" borderId="29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9" fontId="3" fillId="0" borderId="14" xfId="0" applyNumberFormat="1" applyFont="1" applyFill="1" applyBorder="1" applyAlignment="1" applyProtection="1">
      <alignment/>
      <protection/>
    </xf>
    <xf numFmtId="180" fontId="3" fillId="0" borderId="24" xfId="0" applyNumberFormat="1" applyFont="1" applyBorder="1" applyAlignment="1" applyProtection="1">
      <alignment/>
      <protection/>
    </xf>
    <xf numFmtId="180" fontId="3" fillId="0" borderId="30" xfId="0" applyNumberFormat="1" applyFont="1" applyBorder="1" applyAlignment="1" applyProtection="1">
      <alignment/>
      <protection/>
    </xf>
    <xf numFmtId="180" fontId="3" fillId="0" borderId="23" xfId="0" applyNumberFormat="1" applyFont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10048574080</v>
      </c>
      <c r="D5" s="19">
        <f>SUM(D6:D8)</f>
        <v>459948526</v>
      </c>
      <c r="E5" s="20">
        <f t="shared" si="0"/>
        <v>14478143239</v>
      </c>
      <c r="F5" s="21">
        <f t="shared" si="0"/>
        <v>14562181527</v>
      </c>
      <c r="G5" s="21">
        <f t="shared" si="0"/>
        <v>3265207500</v>
      </c>
      <c r="H5" s="21">
        <f t="shared" si="0"/>
        <v>669171737</v>
      </c>
      <c r="I5" s="21">
        <f t="shared" si="0"/>
        <v>356918686</v>
      </c>
      <c r="J5" s="21">
        <f t="shared" si="0"/>
        <v>4291297923</v>
      </c>
      <c r="K5" s="21">
        <f t="shared" si="0"/>
        <v>494137542</v>
      </c>
      <c r="L5" s="21">
        <f t="shared" si="0"/>
        <v>333650258</v>
      </c>
      <c r="M5" s="21">
        <f t="shared" si="0"/>
        <v>1987699433</v>
      </c>
      <c r="N5" s="21">
        <f t="shared" si="0"/>
        <v>2815487233</v>
      </c>
      <c r="O5" s="21">
        <f t="shared" si="0"/>
        <v>807562674</v>
      </c>
      <c r="P5" s="21">
        <f t="shared" si="0"/>
        <v>530786870</v>
      </c>
      <c r="Q5" s="21">
        <f t="shared" si="0"/>
        <v>1778405443</v>
      </c>
      <c r="R5" s="21">
        <f t="shared" si="0"/>
        <v>3116754987</v>
      </c>
      <c r="S5" s="21">
        <f t="shared" si="0"/>
        <v>343728104</v>
      </c>
      <c r="T5" s="21">
        <f t="shared" si="0"/>
        <v>447045778</v>
      </c>
      <c r="U5" s="21">
        <f t="shared" si="0"/>
        <v>409001737</v>
      </c>
      <c r="V5" s="21">
        <f t="shared" si="0"/>
        <v>1199775619</v>
      </c>
      <c r="W5" s="21">
        <f t="shared" si="0"/>
        <v>11423315762</v>
      </c>
      <c r="X5" s="21">
        <f t="shared" si="0"/>
        <v>14562113867</v>
      </c>
      <c r="Y5" s="21">
        <f t="shared" si="0"/>
        <v>-3138798105</v>
      </c>
      <c r="Z5" s="4">
        <f>+IF(X5&lt;&gt;0,+(Y5/X5)*100,0)</f>
        <v>-21.554549934628664</v>
      </c>
      <c r="AA5" s="19">
        <f>SUM(AA6:AA8)</f>
        <v>14562181527</v>
      </c>
    </row>
    <row r="6" spans="1:27" ht="12.75">
      <c r="A6" s="5" t="s">
        <v>32</v>
      </c>
      <c r="B6" s="3"/>
      <c r="C6" s="22">
        <v>576039034</v>
      </c>
      <c r="D6" s="22">
        <v>357528000</v>
      </c>
      <c r="E6" s="23">
        <v>1684198038</v>
      </c>
      <c r="F6" s="24">
        <v>1680719294</v>
      </c>
      <c r="G6" s="24">
        <v>629423944</v>
      </c>
      <c r="H6" s="24">
        <v>2072150</v>
      </c>
      <c r="I6" s="24">
        <v>25252068</v>
      </c>
      <c r="J6" s="24">
        <v>656748162</v>
      </c>
      <c r="K6" s="24">
        <v>2654468</v>
      </c>
      <c r="L6" s="24">
        <v>32797240</v>
      </c>
      <c r="M6" s="24">
        <v>312307282</v>
      </c>
      <c r="N6" s="24">
        <v>347758990</v>
      </c>
      <c r="O6" s="24">
        <v>156280302</v>
      </c>
      <c r="P6" s="24">
        <v>5324525</v>
      </c>
      <c r="Q6" s="24">
        <v>370470565</v>
      </c>
      <c r="R6" s="24">
        <v>532075392</v>
      </c>
      <c r="S6" s="24">
        <v>3726326</v>
      </c>
      <c r="T6" s="24">
        <v>4560817</v>
      </c>
      <c r="U6" s="24">
        <v>10010665</v>
      </c>
      <c r="V6" s="24">
        <v>18297808</v>
      </c>
      <c r="W6" s="24">
        <v>1554880352</v>
      </c>
      <c r="X6" s="24">
        <v>1680719294</v>
      </c>
      <c r="Y6" s="24">
        <v>-125838942</v>
      </c>
      <c r="Z6" s="6">
        <v>-7.49</v>
      </c>
      <c r="AA6" s="22">
        <v>1680719294</v>
      </c>
    </row>
    <row r="7" spans="1:27" ht="12.75">
      <c r="A7" s="5" t="s">
        <v>33</v>
      </c>
      <c r="B7" s="3"/>
      <c r="C7" s="25">
        <v>9464603044</v>
      </c>
      <c r="D7" s="25">
        <v>102420526</v>
      </c>
      <c r="E7" s="26">
        <v>12778722707</v>
      </c>
      <c r="F7" s="27">
        <v>12866679739</v>
      </c>
      <c r="G7" s="27">
        <v>2632491116</v>
      </c>
      <c r="H7" s="27">
        <v>667099587</v>
      </c>
      <c r="I7" s="27">
        <v>329054532</v>
      </c>
      <c r="J7" s="27">
        <v>3628645235</v>
      </c>
      <c r="K7" s="27">
        <v>491483074</v>
      </c>
      <c r="L7" s="27">
        <v>297219059</v>
      </c>
      <c r="M7" s="27">
        <v>1673302484</v>
      </c>
      <c r="N7" s="27">
        <v>2462004617</v>
      </c>
      <c r="O7" s="27">
        <v>651282372</v>
      </c>
      <c r="P7" s="27">
        <v>525462345</v>
      </c>
      <c r="Q7" s="27">
        <v>1404344079</v>
      </c>
      <c r="R7" s="27">
        <v>2581088796</v>
      </c>
      <c r="S7" s="27">
        <v>340001778</v>
      </c>
      <c r="T7" s="27">
        <v>442484961</v>
      </c>
      <c r="U7" s="27">
        <v>398991072</v>
      </c>
      <c r="V7" s="27">
        <v>1181477811</v>
      </c>
      <c r="W7" s="27">
        <v>9853216459</v>
      </c>
      <c r="X7" s="27">
        <v>12866612079</v>
      </c>
      <c r="Y7" s="27">
        <v>-3013395620</v>
      </c>
      <c r="Z7" s="7">
        <v>-23.42</v>
      </c>
      <c r="AA7" s="25">
        <v>12866679739</v>
      </c>
    </row>
    <row r="8" spans="1:27" ht="12.75">
      <c r="A8" s="5" t="s">
        <v>34</v>
      </c>
      <c r="B8" s="3"/>
      <c r="C8" s="22">
        <v>7932002</v>
      </c>
      <c r="D8" s="22"/>
      <c r="E8" s="23">
        <v>15222494</v>
      </c>
      <c r="F8" s="24">
        <v>14782494</v>
      </c>
      <c r="G8" s="24">
        <v>3292440</v>
      </c>
      <c r="H8" s="24"/>
      <c r="I8" s="24">
        <v>2612086</v>
      </c>
      <c r="J8" s="24">
        <v>5904526</v>
      </c>
      <c r="K8" s="24"/>
      <c r="L8" s="24">
        <v>3633959</v>
      </c>
      <c r="M8" s="24">
        <v>2089667</v>
      </c>
      <c r="N8" s="24">
        <v>5723626</v>
      </c>
      <c r="O8" s="24"/>
      <c r="P8" s="24"/>
      <c r="Q8" s="24">
        <v>3590799</v>
      </c>
      <c r="R8" s="24">
        <v>3590799</v>
      </c>
      <c r="S8" s="24"/>
      <c r="T8" s="24"/>
      <c r="U8" s="24"/>
      <c r="V8" s="24"/>
      <c r="W8" s="24">
        <v>15218951</v>
      </c>
      <c r="X8" s="24">
        <v>14782494</v>
      </c>
      <c r="Y8" s="24">
        <v>436457</v>
      </c>
      <c r="Z8" s="6">
        <v>2.95</v>
      </c>
      <c r="AA8" s="22">
        <v>14782494</v>
      </c>
    </row>
    <row r="9" spans="1:27" ht="12.75">
      <c r="A9" s="2" t="s">
        <v>35</v>
      </c>
      <c r="B9" s="3"/>
      <c r="C9" s="19">
        <f aca="true" t="shared" si="1" ref="C9:Y9">SUM(C10:C14)</f>
        <v>319245302</v>
      </c>
      <c r="D9" s="19">
        <f>SUM(D10:D14)</f>
        <v>218591</v>
      </c>
      <c r="E9" s="20">
        <f t="shared" si="1"/>
        <v>452427103</v>
      </c>
      <c r="F9" s="21">
        <f t="shared" si="1"/>
        <v>427598031</v>
      </c>
      <c r="G9" s="21">
        <f t="shared" si="1"/>
        <v>77711582</v>
      </c>
      <c r="H9" s="21">
        <f t="shared" si="1"/>
        <v>7957279</v>
      </c>
      <c r="I9" s="21">
        <f t="shared" si="1"/>
        <v>45511207</v>
      </c>
      <c r="J9" s="21">
        <f t="shared" si="1"/>
        <v>131180068</v>
      </c>
      <c r="K9" s="21">
        <f t="shared" si="1"/>
        <v>17266816</v>
      </c>
      <c r="L9" s="21">
        <f t="shared" si="1"/>
        <v>16559351</v>
      </c>
      <c r="M9" s="21">
        <f t="shared" si="1"/>
        <v>86719021</v>
      </c>
      <c r="N9" s="21">
        <f t="shared" si="1"/>
        <v>120545188</v>
      </c>
      <c r="O9" s="21">
        <f t="shared" si="1"/>
        <v>10170985</v>
      </c>
      <c r="P9" s="21">
        <f t="shared" si="1"/>
        <v>9422526</v>
      </c>
      <c r="Q9" s="21">
        <f t="shared" si="1"/>
        <v>33449178</v>
      </c>
      <c r="R9" s="21">
        <f t="shared" si="1"/>
        <v>53042689</v>
      </c>
      <c r="S9" s="21">
        <f t="shared" si="1"/>
        <v>1014778</v>
      </c>
      <c r="T9" s="21">
        <f t="shared" si="1"/>
        <v>3634330</v>
      </c>
      <c r="U9" s="21">
        <f t="shared" si="1"/>
        <v>7708325</v>
      </c>
      <c r="V9" s="21">
        <f t="shared" si="1"/>
        <v>12357433</v>
      </c>
      <c r="W9" s="21">
        <f t="shared" si="1"/>
        <v>317125378</v>
      </c>
      <c r="X9" s="21">
        <f t="shared" si="1"/>
        <v>427598031</v>
      </c>
      <c r="Y9" s="21">
        <f t="shared" si="1"/>
        <v>-110472653</v>
      </c>
      <c r="Z9" s="4">
        <f>+IF(X9&lt;&gt;0,+(Y9/X9)*100,0)</f>
        <v>-25.83563182965171</v>
      </c>
      <c r="AA9" s="19">
        <f>SUM(AA10:AA14)</f>
        <v>427598031</v>
      </c>
    </row>
    <row r="10" spans="1:27" ht="12.75">
      <c r="A10" s="5" t="s">
        <v>36</v>
      </c>
      <c r="B10" s="3"/>
      <c r="C10" s="22">
        <v>156762882</v>
      </c>
      <c r="D10" s="22">
        <v>102379</v>
      </c>
      <c r="E10" s="23">
        <v>158985714</v>
      </c>
      <c r="F10" s="24">
        <v>169839389</v>
      </c>
      <c r="G10" s="24">
        <v>67924887</v>
      </c>
      <c r="H10" s="24">
        <v>483130</v>
      </c>
      <c r="I10" s="24">
        <v>6437483</v>
      </c>
      <c r="J10" s="24">
        <v>74845500</v>
      </c>
      <c r="K10" s="24">
        <v>1042351</v>
      </c>
      <c r="L10" s="24">
        <v>3264296</v>
      </c>
      <c r="M10" s="24">
        <v>56420965</v>
      </c>
      <c r="N10" s="24">
        <v>60727612</v>
      </c>
      <c r="O10" s="24">
        <v>659313</v>
      </c>
      <c r="P10" s="24">
        <v>4686875</v>
      </c>
      <c r="Q10" s="24">
        <v>7104437</v>
      </c>
      <c r="R10" s="24">
        <v>12450625</v>
      </c>
      <c r="S10" s="24">
        <v>207120</v>
      </c>
      <c r="T10" s="24">
        <v>845782</v>
      </c>
      <c r="U10" s="24">
        <v>691488</v>
      </c>
      <c r="V10" s="24">
        <v>1744390</v>
      </c>
      <c r="W10" s="24">
        <v>149768127</v>
      </c>
      <c r="X10" s="24">
        <v>169839389</v>
      </c>
      <c r="Y10" s="24">
        <v>-20071262</v>
      </c>
      <c r="Z10" s="6">
        <v>-11.82</v>
      </c>
      <c r="AA10" s="22">
        <v>169839389</v>
      </c>
    </row>
    <row r="11" spans="1:27" ht="12.75">
      <c r="A11" s="5" t="s">
        <v>37</v>
      </c>
      <c r="B11" s="3"/>
      <c r="C11" s="22">
        <v>30638941</v>
      </c>
      <c r="D11" s="22">
        <v>78301</v>
      </c>
      <c r="E11" s="23">
        <v>33470055</v>
      </c>
      <c r="F11" s="24">
        <v>33162534</v>
      </c>
      <c r="G11" s="24">
        <v>5781547</v>
      </c>
      <c r="H11" s="24">
        <v>608636</v>
      </c>
      <c r="I11" s="24">
        <v>2357475</v>
      </c>
      <c r="J11" s="24">
        <v>8747658</v>
      </c>
      <c r="K11" s="24">
        <v>8807959</v>
      </c>
      <c r="L11" s="24">
        <v>4597904</v>
      </c>
      <c r="M11" s="24">
        <v>2034082</v>
      </c>
      <c r="N11" s="24">
        <v>15439945</v>
      </c>
      <c r="O11" s="24">
        <v>1439583</v>
      </c>
      <c r="P11" s="24">
        <v>447202</v>
      </c>
      <c r="Q11" s="24">
        <v>4610413</v>
      </c>
      <c r="R11" s="24">
        <v>6497198</v>
      </c>
      <c r="S11" s="24">
        <v>141157</v>
      </c>
      <c r="T11" s="24">
        <v>192864</v>
      </c>
      <c r="U11" s="24">
        <v>194491</v>
      </c>
      <c r="V11" s="24">
        <v>528512</v>
      </c>
      <c r="W11" s="24">
        <v>31213313</v>
      </c>
      <c r="X11" s="24">
        <v>33162534</v>
      </c>
      <c r="Y11" s="24">
        <v>-1949221</v>
      </c>
      <c r="Z11" s="6">
        <v>-5.88</v>
      </c>
      <c r="AA11" s="22">
        <v>33162534</v>
      </c>
    </row>
    <row r="12" spans="1:27" ht="12.75">
      <c r="A12" s="5" t="s">
        <v>38</v>
      </c>
      <c r="B12" s="3"/>
      <c r="C12" s="22">
        <v>128237012</v>
      </c>
      <c r="D12" s="22">
        <v>37911</v>
      </c>
      <c r="E12" s="23">
        <v>229248820</v>
      </c>
      <c r="F12" s="24">
        <v>203848086</v>
      </c>
      <c r="G12" s="24">
        <v>3662492</v>
      </c>
      <c r="H12" s="24">
        <v>6258223</v>
      </c>
      <c r="I12" s="24">
        <v>29164703</v>
      </c>
      <c r="J12" s="24">
        <v>39085418</v>
      </c>
      <c r="K12" s="24">
        <v>7104722</v>
      </c>
      <c r="L12" s="24">
        <v>8494282</v>
      </c>
      <c r="M12" s="24">
        <v>22294070</v>
      </c>
      <c r="N12" s="24">
        <v>37893074</v>
      </c>
      <c r="O12" s="24">
        <v>7179188</v>
      </c>
      <c r="P12" s="24">
        <v>3913034</v>
      </c>
      <c r="Q12" s="24">
        <v>17064580</v>
      </c>
      <c r="R12" s="24">
        <v>28156802</v>
      </c>
      <c r="S12" s="24">
        <v>373533</v>
      </c>
      <c r="T12" s="24">
        <v>2288161</v>
      </c>
      <c r="U12" s="24">
        <v>6510429</v>
      </c>
      <c r="V12" s="24">
        <v>9172123</v>
      </c>
      <c r="W12" s="24">
        <v>114307417</v>
      </c>
      <c r="X12" s="24">
        <v>203848086</v>
      </c>
      <c r="Y12" s="24">
        <v>-89540669</v>
      </c>
      <c r="Z12" s="6">
        <v>-43.93</v>
      </c>
      <c r="AA12" s="22">
        <v>203848086</v>
      </c>
    </row>
    <row r="13" spans="1:27" ht="12.75">
      <c r="A13" s="5" t="s">
        <v>39</v>
      </c>
      <c r="B13" s="3"/>
      <c r="C13" s="22">
        <v>3589545</v>
      </c>
      <c r="D13" s="22"/>
      <c r="E13" s="23">
        <v>12453998</v>
      </c>
      <c r="F13" s="24">
        <v>4877034</v>
      </c>
      <c r="G13" s="24">
        <v>341365</v>
      </c>
      <c r="H13" s="24">
        <v>606223</v>
      </c>
      <c r="I13" s="24">
        <v>495472</v>
      </c>
      <c r="J13" s="24">
        <v>1443060</v>
      </c>
      <c r="K13" s="24">
        <v>310667</v>
      </c>
      <c r="L13" s="24">
        <v>200052</v>
      </c>
      <c r="M13" s="24">
        <v>324837</v>
      </c>
      <c r="N13" s="24">
        <v>835556</v>
      </c>
      <c r="O13" s="24">
        <v>892901</v>
      </c>
      <c r="P13" s="24">
        <v>375415</v>
      </c>
      <c r="Q13" s="24">
        <v>327237</v>
      </c>
      <c r="R13" s="24">
        <v>1595553</v>
      </c>
      <c r="S13" s="24">
        <v>291901</v>
      </c>
      <c r="T13" s="24">
        <v>306456</v>
      </c>
      <c r="U13" s="24">
        <v>310850</v>
      </c>
      <c r="V13" s="24">
        <v>909207</v>
      </c>
      <c r="W13" s="24">
        <v>4783376</v>
      </c>
      <c r="X13" s="24">
        <v>4877034</v>
      </c>
      <c r="Y13" s="24">
        <v>-93658</v>
      </c>
      <c r="Z13" s="6">
        <v>-1.92</v>
      </c>
      <c r="AA13" s="22">
        <v>4877034</v>
      </c>
    </row>
    <row r="14" spans="1:27" ht="12.75">
      <c r="A14" s="5" t="s">
        <v>40</v>
      </c>
      <c r="B14" s="3"/>
      <c r="C14" s="25">
        <v>16922</v>
      </c>
      <c r="D14" s="25"/>
      <c r="E14" s="26">
        <v>18268516</v>
      </c>
      <c r="F14" s="27">
        <v>15870988</v>
      </c>
      <c r="G14" s="27">
        <v>1291</v>
      </c>
      <c r="H14" s="27">
        <v>1067</v>
      </c>
      <c r="I14" s="27">
        <v>7056074</v>
      </c>
      <c r="J14" s="27">
        <v>7058432</v>
      </c>
      <c r="K14" s="27">
        <v>1117</v>
      </c>
      <c r="L14" s="27">
        <v>2817</v>
      </c>
      <c r="M14" s="27">
        <v>5645067</v>
      </c>
      <c r="N14" s="27">
        <v>5649001</v>
      </c>
      <c r="O14" s="27"/>
      <c r="P14" s="27"/>
      <c r="Q14" s="27">
        <v>4342511</v>
      </c>
      <c r="R14" s="27">
        <v>4342511</v>
      </c>
      <c r="S14" s="27">
        <v>1067</v>
      </c>
      <c r="T14" s="27">
        <v>1067</v>
      </c>
      <c r="U14" s="27">
        <v>1067</v>
      </c>
      <c r="V14" s="27">
        <v>3201</v>
      </c>
      <c r="W14" s="27">
        <v>17053145</v>
      </c>
      <c r="X14" s="27">
        <v>15870988</v>
      </c>
      <c r="Y14" s="27">
        <v>1182157</v>
      </c>
      <c r="Z14" s="7">
        <v>7.45</v>
      </c>
      <c r="AA14" s="25">
        <v>15870988</v>
      </c>
    </row>
    <row r="15" spans="1:27" ht="12.75">
      <c r="A15" s="2" t="s">
        <v>41</v>
      </c>
      <c r="B15" s="8"/>
      <c r="C15" s="19">
        <f aca="true" t="shared" si="2" ref="C15:Y15">SUM(C16:C18)</f>
        <v>2355068866</v>
      </c>
      <c r="D15" s="19">
        <f>SUM(D16:D18)</f>
        <v>71711309</v>
      </c>
      <c r="E15" s="20">
        <f t="shared" si="2"/>
        <v>2789712202</v>
      </c>
      <c r="F15" s="21">
        <f t="shared" si="2"/>
        <v>2732444452</v>
      </c>
      <c r="G15" s="21">
        <f t="shared" si="2"/>
        <v>388379535</v>
      </c>
      <c r="H15" s="21">
        <f t="shared" si="2"/>
        <v>87895721</v>
      </c>
      <c r="I15" s="21">
        <f t="shared" si="2"/>
        <v>163492018</v>
      </c>
      <c r="J15" s="21">
        <f t="shared" si="2"/>
        <v>639767274</v>
      </c>
      <c r="K15" s="21">
        <f t="shared" si="2"/>
        <v>93483561</v>
      </c>
      <c r="L15" s="21">
        <f t="shared" si="2"/>
        <v>114055194</v>
      </c>
      <c r="M15" s="21">
        <f t="shared" si="2"/>
        <v>389099934</v>
      </c>
      <c r="N15" s="21">
        <f t="shared" si="2"/>
        <v>596638689</v>
      </c>
      <c r="O15" s="21">
        <f t="shared" si="2"/>
        <v>201660777</v>
      </c>
      <c r="P15" s="21">
        <f t="shared" si="2"/>
        <v>99979038</v>
      </c>
      <c r="Q15" s="21">
        <f t="shared" si="2"/>
        <v>236740986</v>
      </c>
      <c r="R15" s="21">
        <f t="shared" si="2"/>
        <v>538380801</v>
      </c>
      <c r="S15" s="21">
        <f t="shared" si="2"/>
        <v>25845908</v>
      </c>
      <c r="T15" s="21">
        <f t="shared" si="2"/>
        <v>288270275</v>
      </c>
      <c r="U15" s="21">
        <f t="shared" si="2"/>
        <v>207343446</v>
      </c>
      <c r="V15" s="21">
        <f t="shared" si="2"/>
        <v>521459629</v>
      </c>
      <c r="W15" s="21">
        <f t="shared" si="2"/>
        <v>2296246393</v>
      </c>
      <c r="X15" s="21">
        <f t="shared" si="2"/>
        <v>2732444452</v>
      </c>
      <c r="Y15" s="21">
        <f t="shared" si="2"/>
        <v>-436198059</v>
      </c>
      <c r="Z15" s="4">
        <f>+IF(X15&lt;&gt;0,+(Y15/X15)*100,0)</f>
        <v>-15.963656962201988</v>
      </c>
      <c r="AA15" s="19">
        <f>SUM(AA16:AA18)</f>
        <v>2732444452</v>
      </c>
    </row>
    <row r="16" spans="1:27" ht="12.75">
      <c r="A16" s="5" t="s">
        <v>42</v>
      </c>
      <c r="B16" s="3"/>
      <c r="C16" s="22">
        <v>1589936640</v>
      </c>
      <c r="D16" s="22">
        <v>1610628</v>
      </c>
      <c r="E16" s="23">
        <v>1787331498</v>
      </c>
      <c r="F16" s="24">
        <v>1789343702</v>
      </c>
      <c r="G16" s="24">
        <v>307438502</v>
      </c>
      <c r="H16" s="24">
        <v>58080410</v>
      </c>
      <c r="I16" s="24">
        <v>96916512</v>
      </c>
      <c r="J16" s="24">
        <v>462435424</v>
      </c>
      <c r="K16" s="24">
        <v>45440986</v>
      </c>
      <c r="L16" s="24">
        <v>38640922</v>
      </c>
      <c r="M16" s="24">
        <v>309881510</v>
      </c>
      <c r="N16" s="24">
        <v>393963418</v>
      </c>
      <c r="O16" s="24">
        <v>126965098</v>
      </c>
      <c r="P16" s="24">
        <v>74732418</v>
      </c>
      <c r="Q16" s="24">
        <v>60459577</v>
      </c>
      <c r="R16" s="24">
        <v>262157093</v>
      </c>
      <c r="S16" s="24">
        <v>22352727</v>
      </c>
      <c r="T16" s="24">
        <v>276272694</v>
      </c>
      <c r="U16" s="24">
        <v>150731487</v>
      </c>
      <c r="V16" s="24">
        <v>449356908</v>
      </c>
      <c r="W16" s="24">
        <v>1567912843</v>
      </c>
      <c r="X16" s="24">
        <v>1789343702</v>
      </c>
      <c r="Y16" s="24">
        <v>-221430859</v>
      </c>
      <c r="Z16" s="6">
        <v>-12.37</v>
      </c>
      <c r="AA16" s="22">
        <v>1789343702</v>
      </c>
    </row>
    <row r="17" spans="1:27" ht="12.75">
      <c r="A17" s="5" t="s">
        <v>43</v>
      </c>
      <c r="B17" s="3"/>
      <c r="C17" s="22">
        <v>750064172</v>
      </c>
      <c r="D17" s="22">
        <v>70100681</v>
      </c>
      <c r="E17" s="23">
        <v>983870399</v>
      </c>
      <c r="F17" s="24">
        <v>924346998</v>
      </c>
      <c r="G17" s="24">
        <v>73860917</v>
      </c>
      <c r="H17" s="24">
        <v>29778529</v>
      </c>
      <c r="I17" s="24">
        <v>60788598</v>
      </c>
      <c r="J17" s="24">
        <v>164428044</v>
      </c>
      <c r="K17" s="24">
        <v>48006207</v>
      </c>
      <c r="L17" s="24">
        <v>75046779</v>
      </c>
      <c r="M17" s="24">
        <v>69330271</v>
      </c>
      <c r="N17" s="24">
        <v>192383257</v>
      </c>
      <c r="O17" s="24">
        <v>74635319</v>
      </c>
      <c r="P17" s="24">
        <v>25205455</v>
      </c>
      <c r="Q17" s="24">
        <v>172405383</v>
      </c>
      <c r="R17" s="24">
        <v>272246157</v>
      </c>
      <c r="S17" s="24">
        <v>3493181</v>
      </c>
      <c r="T17" s="24">
        <v>11997581</v>
      </c>
      <c r="U17" s="24">
        <v>56567102</v>
      </c>
      <c r="V17" s="24">
        <v>72057864</v>
      </c>
      <c r="W17" s="24">
        <v>701115322</v>
      </c>
      <c r="X17" s="24">
        <v>924346998</v>
      </c>
      <c r="Y17" s="24">
        <v>-223231676</v>
      </c>
      <c r="Z17" s="6">
        <v>-24.15</v>
      </c>
      <c r="AA17" s="22">
        <v>924346998</v>
      </c>
    </row>
    <row r="18" spans="1:27" ht="12.75">
      <c r="A18" s="5" t="s">
        <v>44</v>
      </c>
      <c r="B18" s="3"/>
      <c r="C18" s="22">
        <v>15068054</v>
      </c>
      <c r="D18" s="22"/>
      <c r="E18" s="23">
        <v>18510305</v>
      </c>
      <c r="F18" s="24">
        <v>18753752</v>
      </c>
      <c r="G18" s="24">
        <v>7080116</v>
      </c>
      <c r="H18" s="24">
        <v>36782</v>
      </c>
      <c r="I18" s="24">
        <v>5786908</v>
      </c>
      <c r="J18" s="24">
        <v>12903806</v>
      </c>
      <c r="K18" s="24">
        <v>36368</v>
      </c>
      <c r="L18" s="24">
        <v>367493</v>
      </c>
      <c r="M18" s="24">
        <v>9888153</v>
      </c>
      <c r="N18" s="24">
        <v>10292014</v>
      </c>
      <c r="O18" s="24">
        <v>60360</v>
      </c>
      <c r="P18" s="24">
        <v>41165</v>
      </c>
      <c r="Q18" s="24">
        <v>3876026</v>
      </c>
      <c r="R18" s="24">
        <v>3977551</v>
      </c>
      <c r="S18" s="24"/>
      <c r="T18" s="24"/>
      <c r="U18" s="24">
        <v>44857</v>
      </c>
      <c r="V18" s="24">
        <v>44857</v>
      </c>
      <c r="W18" s="24">
        <v>27218228</v>
      </c>
      <c r="X18" s="24">
        <v>18753752</v>
      </c>
      <c r="Y18" s="24">
        <v>8464476</v>
      </c>
      <c r="Z18" s="6">
        <v>45.13</v>
      </c>
      <c r="AA18" s="22">
        <v>18753752</v>
      </c>
    </row>
    <row r="19" spans="1:27" ht="12.75">
      <c r="A19" s="2" t="s">
        <v>45</v>
      </c>
      <c r="B19" s="8"/>
      <c r="C19" s="19">
        <f aca="true" t="shared" si="3" ref="C19:Y19">SUM(C20:C23)</f>
        <v>4943294573</v>
      </c>
      <c r="D19" s="19">
        <f>SUM(D20:D23)</f>
        <v>298273073</v>
      </c>
      <c r="E19" s="20">
        <f t="shared" si="3"/>
        <v>6378658311</v>
      </c>
      <c r="F19" s="21">
        <f t="shared" si="3"/>
        <v>6483441027</v>
      </c>
      <c r="G19" s="21">
        <f t="shared" si="3"/>
        <v>475742861</v>
      </c>
      <c r="H19" s="21">
        <f t="shared" si="3"/>
        <v>351513184</v>
      </c>
      <c r="I19" s="21">
        <f t="shared" si="3"/>
        <v>484025238</v>
      </c>
      <c r="J19" s="21">
        <f t="shared" si="3"/>
        <v>1311281283</v>
      </c>
      <c r="K19" s="21">
        <f t="shared" si="3"/>
        <v>476118122</v>
      </c>
      <c r="L19" s="21">
        <f t="shared" si="3"/>
        <v>450793076</v>
      </c>
      <c r="M19" s="21">
        <f t="shared" si="3"/>
        <v>585902187</v>
      </c>
      <c r="N19" s="21">
        <f t="shared" si="3"/>
        <v>1512813385</v>
      </c>
      <c r="O19" s="21">
        <f t="shared" si="3"/>
        <v>368687978</v>
      </c>
      <c r="P19" s="21">
        <f t="shared" si="3"/>
        <v>896387996</v>
      </c>
      <c r="Q19" s="21">
        <f t="shared" si="3"/>
        <v>-28406773</v>
      </c>
      <c r="R19" s="21">
        <f t="shared" si="3"/>
        <v>1236669201</v>
      </c>
      <c r="S19" s="21">
        <f t="shared" si="3"/>
        <v>335202932</v>
      </c>
      <c r="T19" s="21">
        <f t="shared" si="3"/>
        <v>359899660</v>
      </c>
      <c r="U19" s="21">
        <f t="shared" si="3"/>
        <v>255466348</v>
      </c>
      <c r="V19" s="21">
        <f t="shared" si="3"/>
        <v>950568940</v>
      </c>
      <c r="W19" s="21">
        <f t="shared" si="3"/>
        <v>5011332809</v>
      </c>
      <c r="X19" s="21">
        <f t="shared" si="3"/>
        <v>6483441027</v>
      </c>
      <c r="Y19" s="21">
        <f t="shared" si="3"/>
        <v>-1472108218</v>
      </c>
      <c r="Z19" s="4">
        <f>+IF(X19&lt;&gt;0,+(Y19/X19)*100,0)</f>
        <v>-22.70566219187421</v>
      </c>
      <c r="AA19" s="19">
        <f>SUM(AA20:AA23)</f>
        <v>6483441027</v>
      </c>
    </row>
    <row r="20" spans="1:27" ht="12.75">
      <c r="A20" s="5" t="s">
        <v>46</v>
      </c>
      <c r="B20" s="3"/>
      <c r="C20" s="22">
        <v>3060750449</v>
      </c>
      <c r="D20" s="22">
        <v>287293133</v>
      </c>
      <c r="E20" s="23">
        <v>3786902232</v>
      </c>
      <c r="F20" s="24">
        <v>3740216822</v>
      </c>
      <c r="G20" s="24">
        <v>327443680</v>
      </c>
      <c r="H20" s="24">
        <v>190846762</v>
      </c>
      <c r="I20" s="24">
        <v>243368292</v>
      </c>
      <c r="J20" s="24">
        <v>761658734</v>
      </c>
      <c r="K20" s="24">
        <v>282044481</v>
      </c>
      <c r="L20" s="24">
        <v>258300225</v>
      </c>
      <c r="M20" s="24">
        <v>298233048</v>
      </c>
      <c r="N20" s="24">
        <v>838577754</v>
      </c>
      <c r="O20" s="24">
        <v>239632493</v>
      </c>
      <c r="P20" s="24">
        <v>752770674</v>
      </c>
      <c r="Q20" s="24">
        <v>-201501368</v>
      </c>
      <c r="R20" s="24">
        <v>790901799</v>
      </c>
      <c r="S20" s="24">
        <v>208768392</v>
      </c>
      <c r="T20" s="24">
        <v>255230667</v>
      </c>
      <c r="U20" s="24">
        <v>169149295</v>
      </c>
      <c r="V20" s="24">
        <v>633148354</v>
      </c>
      <c r="W20" s="24">
        <v>3024286641</v>
      </c>
      <c r="X20" s="24">
        <v>3740216822</v>
      </c>
      <c r="Y20" s="24">
        <v>-715930181</v>
      </c>
      <c r="Z20" s="6">
        <v>-19.14</v>
      </c>
      <c r="AA20" s="22">
        <v>3740216822</v>
      </c>
    </row>
    <row r="21" spans="1:27" ht="12.75">
      <c r="A21" s="5" t="s">
        <v>47</v>
      </c>
      <c r="B21" s="3"/>
      <c r="C21" s="22">
        <v>1277884590</v>
      </c>
      <c r="D21" s="22"/>
      <c r="E21" s="23">
        <v>1703507016</v>
      </c>
      <c r="F21" s="24">
        <v>1861514580</v>
      </c>
      <c r="G21" s="24">
        <v>84349346</v>
      </c>
      <c r="H21" s="24">
        <v>107969703</v>
      </c>
      <c r="I21" s="24">
        <v>188094457</v>
      </c>
      <c r="J21" s="24">
        <v>380413506</v>
      </c>
      <c r="K21" s="24">
        <v>149686649</v>
      </c>
      <c r="L21" s="24">
        <v>116071265</v>
      </c>
      <c r="M21" s="24">
        <v>242440287</v>
      </c>
      <c r="N21" s="24">
        <v>508198201</v>
      </c>
      <c r="O21" s="24">
        <v>53751583</v>
      </c>
      <c r="P21" s="24">
        <v>86826990</v>
      </c>
      <c r="Q21" s="24">
        <v>107806647</v>
      </c>
      <c r="R21" s="24">
        <v>248385220</v>
      </c>
      <c r="S21" s="24">
        <v>81616557</v>
      </c>
      <c r="T21" s="24">
        <v>57800001</v>
      </c>
      <c r="U21" s="24">
        <v>49447658</v>
      </c>
      <c r="V21" s="24">
        <v>188864216</v>
      </c>
      <c r="W21" s="24">
        <v>1325861143</v>
      </c>
      <c r="X21" s="24">
        <v>1861514580</v>
      </c>
      <c r="Y21" s="24">
        <v>-535653437</v>
      </c>
      <c r="Z21" s="6">
        <v>-28.78</v>
      </c>
      <c r="AA21" s="22">
        <v>1861514580</v>
      </c>
    </row>
    <row r="22" spans="1:27" ht="12.75">
      <c r="A22" s="5" t="s">
        <v>48</v>
      </c>
      <c r="B22" s="3"/>
      <c r="C22" s="25">
        <v>256039404</v>
      </c>
      <c r="D22" s="25">
        <v>24541</v>
      </c>
      <c r="E22" s="26">
        <v>400306960</v>
      </c>
      <c r="F22" s="27">
        <v>396938719</v>
      </c>
      <c r="G22" s="27">
        <v>23532203</v>
      </c>
      <c r="H22" s="27">
        <v>19443026</v>
      </c>
      <c r="I22" s="27">
        <v>22244417</v>
      </c>
      <c r="J22" s="27">
        <v>65219646</v>
      </c>
      <c r="K22" s="27">
        <v>14804063</v>
      </c>
      <c r="L22" s="27">
        <v>28579291</v>
      </c>
      <c r="M22" s="27">
        <v>15564049</v>
      </c>
      <c r="N22" s="27">
        <v>58947403</v>
      </c>
      <c r="O22" s="27">
        <v>42262256</v>
      </c>
      <c r="P22" s="27">
        <v>24031251</v>
      </c>
      <c r="Q22" s="27">
        <v>22846099</v>
      </c>
      <c r="R22" s="27">
        <v>89139606</v>
      </c>
      <c r="S22" s="27">
        <v>16127980</v>
      </c>
      <c r="T22" s="27">
        <v>20482102</v>
      </c>
      <c r="U22" s="27">
        <v>14861763</v>
      </c>
      <c r="V22" s="27">
        <v>51471845</v>
      </c>
      <c r="W22" s="27">
        <v>264778500</v>
      </c>
      <c r="X22" s="27">
        <v>396938719</v>
      </c>
      <c r="Y22" s="27">
        <v>-132160219</v>
      </c>
      <c r="Z22" s="7">
        <v>-33.29</v>
      </c>
      <c r="AA22" s="25">
        <v>396938719</v>
      </c>
    </row>
    <row r="23" spans="1:27" ht="12.75">
      <c r="A23" s="5" t="s">
        <v>49</v>
      </c>
      <c r="B23" s="3"/>
      <c r="C23" s="22">
        <v>348620130</v>
      </c>
      <c r="D23" s="22">
        <v>10955399</v>
      </c>
      <c r="E23" s="23">
        <v>487942103</v>
      </c>
      <c r="F23" s="24">
        <v>484770906</v>
      </c>
      <c r="G23" s="24">
        <v>40417632</v>
      </c>
      <c r="H23" s="24">
        <v>33253693</v>
      </c>
      <c r="I23" s="24">
        <v>30318072</v>
      </c>
      <c r="J23" s="24">
        <v>103989397</v>
      </c>
      <c r="K23" s="24">
        <v>29582929</v>
      </c>
      <c r="L23" s="24">
        <v>47842295</v>
      </c>
      <c r="M23" s="24">
        <v>29664803</v>
      </c>
      <c r="N23" s="24">
        <v>107090027</v>
      </c>
      <c r="O23" s="24">
        <v>33041646</v>
      </c>
      <c r="P23" s="24">
        <v>32759081</v>
      </c>
      <c r="Q23" s="24">
        <v>42441849</v>
      </c>
      <c r="R23" s="24">
        <v>108242576</v>
      </c>
      <c r="S23" s="24">
        <v>28690003</v>
      </c>
      <c r="T23" s="24">
        <v>26386890</v>
      </c>
      <c r="U23" s="24">
        <v>22007632</v>
      </c>
      <c r="V23" s="24">
        <v>77084525</v>
      </c>
      <c r="W23" s="24">
        <v>396406525</v>
      </c>
      <c r="X23" s="24">
        <v>484770906</v>
      </c>
      <c r="Y23" s="24">
        <v>-88364381</v>
      </c>
      <c r="Z23" s="6">
        <v>-18.23</v>
      </c>
      <c r="AA23" s="22">
        <v>484770906</v>
      </c>
    </row>
    <row r="24" spans="1:27" ht="12.75">
      <c r="A24" s="2" t="s">
        <v>50</v>
      </c>
      <c r="B24" s="8" t="s">
        <v>51</v>
      </c>
      <c r="C24" s="19">
        <v>44546865</v>
      </c>
      <c r="D24" s="19"/>
      <c r="E24" s="20">
        <v>5985643</v>
      </c>
      <c r="F24" s="21">
        <v>6372904</v>
      </c>
      <c r="G24" s="21">
        <v>123233</v>
      </c>
      <c r="H24" s="21">
        <v>190207</v>
      </c>
      <c r="I24" s="21">
        <v>103546</v>
      </c>
      <c r="J24" s="21">
        <v>416986</v>
      </c>
      <c r="K24" s="21">
        <v>524082</v>
      </c>
      <c r="L24" s="21">
        <v>140124</v>
      </c>
      <c r="M24" s="21">
        <v>2141671</v>
      </c>
      <c r="N24" s="21">
        <v>2805877</v>
      </c>
      <c r="O24" s="21">
        <v>193907</v>
      </c>
      <c r="P24" s="21">
        <v>174658</v>
      </c>
      <c r="Q24" s="21">
        <v>86352</v>
      </c>
      <c r="R24" s="21">
        <v>454917</v>
      </c>
      <c r="S24" s="21">
        <v>21795</v>
      </c>
      <c r="T24" s="21">
        <v>182166</v>
      </c>
      <c r="U24" s="21"/>
      <c r="V24" s="21">
        <v>203961</v>
      </c>
      <c r="W24" s="21">
        <v>3881741</v>
      </c>
      <c r="X24" s="21">
        <v>6372904</v>
      </c>
      <c r="Y24" s="21">
        <v>-2491163</v>
      </c>
      <c r="Z24" s="4">
        <v>-39.09</v>
      </c>
      <c r="AA24" s="19">
        <v>6372904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17710729686</v>
      </c>
      <c r="D25" s="40">
        <f>+D5+D9+D15+D19+D24</f>
        <v>830151499</v>
      </c>
      <c r="E25" s="41">
        <f t="shared" si="4"/>
        <v>24104926498</v>
      </c>
      <c r="F25" s="42">
        <f t="shared" si="4"/>
        <v>24212037941</v>
      </c>
      <c r="G25" s="42">
        <f t="shared" si="4"/>
        <v>4207164711</v>
      </c>
      <c r="H25" s="42">
        <f t="shared" si="4"/>
        <v>1116728128</v>
      </c>
      <c r="I25" s="42">
        <f t="shared" si="4"/>
        <v>1050050695</v>
      </c>
      <c r="J25" s="42">
        <f t="shared" si="4"/>
        <v>6373943534</v>
      </c>
      <c r="K25" s="42">
        <f t="shared" si="4"/>
        <v>1081530123</v>
      </c>
      <c r="L25" s="42">
        <f t="shared" si="4"/>
        <v>915198003</v>
      </c>
      <c r="M25" s="42">
        <f t="shared" si="4"/>
        <v>3051562246</v>
      </c>
      <c r="N25" s="42">
        <f t="shared" si="4"/>
        <v>5048290372</v>
      </c>
      <c r="O25" s="42">
        <f t="shared" si="4"/>
        <v>1388276321</v>
      </c>
      <c r="P25" s="42">
        <f t="shared" si="4"/>
        <v>1536751088</v>
      </c>
      <c r="Q25" s="42">
        <f t="shared" si="4"/>
        <v>2020275186</v>
      </c>
      <c r="R25" s="42">
        <f t="shared" si="4"/>
        <v>4945302595</v>
      </c>
      <c r="S25" s="42">
        <f t="shared" si="4"/>
        <v>705813517</v>
      </c>
      <c r="T25" s="42">
        <f t="shared" si="4"/>
        <v>1099032209</v>
      </c>
      <c r="U25" s="42">
        <f t="shared" si="4"/>
        <v>879519856</v>
      </c>
      <c r="V25" s="42">
        <f t="shared" si="4"/>
        <v>2684365582</v>
      </c>
      <c r="W25" s="42">
        <f t="shared" si="4"/>
        <v>19051902083</v>
      </c>
      <c r="X25" s="42">
        <f t="shared" si="4"/>
        <v>24211970281</v>
      </c>
      <c r="Y25" s="42">
        <f t="shared" si="4"/>
        <v>-5160068198</v>
      </c>
      <c r="Z25" s="43">
        <f>+IF(X25&lt;&gt;0,+(Y25/X25)*100,0)</f>
        <v>-21.312054071242976</v>
      </c>
      <c r="AA25" s="40">
        <f>+AA5+AA9+AA15+AA19+AA24</f>
        <v>24212037941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6553149927</v>
      </c>
      <c r="D28" s="19">
        <f>SUM(D29:D31)</f>
        <v>317286887</v>
      </c>
      <c r="E28" s="20">
        <f t="shared" si="5"/>
        <v>7397569188</v>
      </c>
      <c r="F28" s="21">
        <f t="shared" si="5"/>
        <v>7429545952</v>
      </c>
      <c r="G28" s="21">
        <f t="shared" si="5"/>
        <v>366479968</v>
      </c>
      <c r="H28" s="21">
        <f t="shared" si="5"/>
        <v>414733372</v>
      </c>
      <c r="I28" s="21">
        <f t="shared" si="5"/>
        <v>483083969</v>
      </c>
      <c r="J28" s="21">
        <f t="shared" si="5"/>
        <v>1264297309</v>
      </c>
      <c r="K28" s="21">
        <f t="shared" si="5"/>
        <v>482230388</v>
      </c>
      <c r="L28" s="21">
        <f t="shared" si="5"/>
        <v>471319166</v>
      </c>
      <c r="M28" s="21">
        <f t="shared" si="5"/>
        <v>557476559</v>
      </c>
      <c r="N28" s="21">
        <f t="shared" si="5"/>
        <v>1511026113</v>
      </c>
      <c r="O28" s="21">
        <f t="shared" si="5"/>
        <v>463010222</v>
      </c>
      <c r="P28" s="21">
        <f t="shared" si="5"/>
        <v>492755662</v>
      </c>
      <c r="Q28" s="21">
        <f t="shared" si="5"/>
        <v>394587331</v>
      </c>
      <c r="R28" s="21">
        <f t="shared" si="5"/>
        <v>1350353215</v>
      </c>
      <c r="S28" s="21">
        <f t="shared" si="5"/>
        <v>332865935</v>
      </c>
      <c r="T28" s="21">
        <f t="shared" si="5"/>
        <v>386759811</v>
      </c>
      <c r="U28" s="21">
        <f t="shared" si="5"/>
        <v>462234635</v>
      </c>
      <c r="V28" s="21">
        <f t="shared" si="5"/>
        <v>1181860381</v>
      </c>
      <c r="W28" s="21">
        <f t="shared" si="5"/>
        <v>5307537018</v>
      </c>
      <c r="X28" s="21">
        <f t="shared" si="5"/>
        <v>7429545952</v>
      </c>
      <c r="Y28" s="21">
        <f t="shared" si="5"/>
        <v>-2122008934</v>
      </c>
      <c r="Z28" s="4">
        <f>+IF(X28&lt;&gt;0,+(Y28/X28)*100,0)</f>
        <v>-28.56175798238067</v>
      </c>
      <c r="AA28" s="19">
        <f>SUM(AA29:AA31)</f>
        <v>7429545952</v>
      </c>
    </row>
    <row r="29" spans="1:27" ht="12.75">
      <c r="A29" s="5" t="s">
        <v>32</v>
      </c>
      <c r="B29" s="3"/>
      <c r="C29" s="22">
        <v>1517193785</v>
      </c>
      <c r="D29" s="22">
        <v>66348961</v>
      </c>
      <c r="E29" s="23">
        <v>1983541152</v>
      </c>
      <c r="F29" s="24">
        <v>1931570626</v>
      </c>
      <c r="G29" s="24">
        <v>97402491</v>
      </c>
      <c r="H29" s="24">
        <v>98232766</v>
      </c>
      <c r="I29" s="24">
        <v>99617417</v>
      </c>
      <c r="J29" s="24">
        <v>295252674</v>
      </c>
      <c r="K29" s="24">
        <v>110680283</v>
      </c>
      <c r="L29" s="24">
        <v>129272876</v>
      </c>
      <c r="M29" s="24">
        <v>162807092</v>
      </c>
      <c r="N29" s="24">
        <v>402760251</v>
      </c>
      <c r="O29" s="24">
        <v>124636700</v>
      </c>
      <c r="P29" s="24">
        <v>126023765</v>
      </c>
      <c r="Q29" s="24">
        <v>115276693</v>
      </c>
      <c r="R29" s="24">
        <v>365937158</v>
      </c>
      <c r="S29" s="24">
        <v>98727125</v>
      </c>
      <c r="T29" s="24">
        <v>98232338</v>
      </c>
      <c r="U29" s="24">
        <v>146711671</v>
      </c>
      <c r="V29" s="24">
        <v>343671134</v>
      </c>
      <c r="W29" s="24">
        <v>1407621217</v>
      </c>
      <c r="X29" s="24">
        <v>1931570626</v>
      </c>
      <c r="Y29" s="24">
        <v>-523949409</v>
      </c>
      <c r="Z29" s="6">
        <v>-27.13</v>
      </c>
      <c r="AA29" s="22">
        <v>1931570626</v>
      </c>
    </row>
    <row r="30" spans="1:27" ht="12.75">
      <c r="A30" s="5" t="s">
        <v>33</v>
      </c>
      <c r="B30" s="3"/>
      <c r="C30" s="25">
        <v>4968083837</v>
      </c>
      <c r="D30" s="25">
        <v>250937926</v>
      </c>
      <c r="E30" s="26">
        <v>5308978758</v>
      </c>
      <c r="F30" s="27">
        <v>5391005182</v>
      </c>
      <c r="G30" s="27">
        <v>264776200</v>
      </c>
      <c r="H30" s="27">
        <v>308127243</v>
      </c>
      <c r="I30" s="27">
        <v>374280935</v>
      </c>
      <c r="J30" s="27">
        <v>947184378</v>
      </c>
      <c r="K30" s="27">
        <v>364951785</v>
      </c>
      <c r="L30" s="27">
        <v>334239118</v>
      </c>
      <c r="M30" s="27">
        <v>386722074</v>
      </c>
      <c r="N30" s="27">
        <v>1085912977</v>
      </c>
      <c r="O30" s="27">
        <v>332092043</v>
      </c>
      <c r="P30" s="27">
        <v>360479494</v>
      </c>
      <c r="Q30" s="27">
        <v>273005268</v>
      </c>
      <c r="R30" s="27">
        <v>965576805</v>
      </c>
      <c r="S30" s="27">
        <v>229880842</v>
      </c>
      <c r="T30" s="27">
        <v>282998779</v>
      </c>
      <c r="U30" s="27">
        <v>310463791</v>
      </c>
      <c r="V30" s="27">
        <v>823343412</v>
      </c>
      <c r="W30" s="27">
        <v>3822017572</v>
      </c>
      <c r="X30" s="27">
        <v>5391005182</v>
      </c>
      <c r="Y30" s="27">
        <v>-1568987610</v>
      </c>
      <c r="Z30" s="7">
        <v>-29.1</v>
      </c>
      <c r="AA30" s="25">
        <v>5391005182</v>
      </c>
    </row>
    <row r="31" spans="1:27" ht="12.75">
      <c r="A31" s="5" t="s">
        <v>34</v>
      </c>
      <c r="B31" s="3"/>
      <c r="C31" s="22">
        <v>67872305</v>
      </c>
      <c r="D31" s="22"/>
      <c r="E31" s="23">
        <v>105049278</v>
      </c>
      <c r="F31" s="24">
        <v>106970144</v>
      </c>
      <c r="G31" s="24">
        <v>4301277</v>
      </c>
      <c r="H31" s="24">
        <v>8373363</v>
      </c>
      <c r="I31" s="24">
        <v>9185617</v>
      </c>
      <c r="J31" s="24">
        <v>21860257</v>
      </c>
      <c r="K31" s="24">
        <v>6598320</v>
      </c>
      <c r="L31" s="24">
        <v>7807172</v>
      </c>
      <c r="M31" s="24">
        <v>7947393</v>
      </c>
      <c r="N31" s="24">
        <v>22352885</v>
      </c>
      <c r="O31" s="24">
        <v>6281479</v>
      </c>
      <c r="P31" s="24">
        <v>6252403</v>
      </c>
      <c r="Q31" s="24">
        <v>6305370</v>
      </c>
      <c r="R31" s="24">
        <v>18839252</v>
      </c>
      <c r="S31" s="24">
        <v>4257968</v>
      </c>
      <c r="T31" s="24">
        <v>5528694</v>
      </c>
      <c r="U31" s="24">
        <v>5059173</v>
      </c>
      <c r="V31" s="24">
        <v>14845835</v>
      </c>
      <c r="W31" s="24">
        <v>77898229</v>
      </c>
      <c r="X31" s="24">
        <v>106970144</v>
      </c>
      <c r="Y31" s="24">
        <v>-29071915</v>
      </c>
      <c r="Z31" s="6">
        <v>-27.18</v>
      </c>
      <c r="AA31" s="22">
        <v>106970144</v>
      </c>
    </row>
    <row r="32" spans="1:27" ht="12.75">
      <c r="A32" s="2" t="s">
        <v>35</v>
      </c>
      <c r="B32" s="3"/>
      <c r="C32" s="19">
        <f aca="true" t="shared" si="6" ref="C32:Y32">SUM(C33:C37)</f>
        <v>1173209510</v>
      </c>
      <c r="D32" s="19">
        <f>SUM(D33:D37)</f>
        <v>7709716</v>
      </c>
      <c r="E32" s="20">
        <f t="shared" si="6"/>
        <v>1559268982</v>
      </c>
      <c r="F32" s="21">
        <f t="shared" si="6"/>
        <v>1526413628</v>
      </c>
      <c r="G32" s="21">
        <f t="shared" si="6"/>
        <v>62301162</v>
      </c>
      <c r="H32" s="21">
        <f t="shared" si="6"/>
        <v>92276200</v>
      </c>
      <c r="I32" s="21">
        <f t="shared" si="6"/>
        <v>106780097</v>
      </c>
      <c r="J32" s="21">
        <f t="shared" si="6"/>
        <v>261357459</v>
      </c>
      <c r="K32" s="21">
        <f t="shared" si="6"/>
        <v>96851595</v>
      </c>
      <c r="L32" s="21">
        <f t="shared" si="6"/>
        <v>100758879</v>
      </c>
      <c r="M32" s="21">
        <f t="shared" si="6"/>
        <v>110336444</v>
      </c>
      <c r="N32" s="21">
        <f t="shared" si="6"/>
        <v>307946918</v>
      </c>
      <c r="O32" s="21">
        <f t="shared" si="6"/>
        <v>106443731</v>
      </c>
      <c r="P32" s="21">
        <f t="shared" si="6"/>
        <v>143728617</v>
      </c>
      <c r="Q32" s="21">
        <f t="shared" si="6"/>
        <v>96659964</v>
      </c>
      <c r="R32" s="21">
        <f t="shared" si="6"/>
        <v>346832312</v>
      </c>
      <c r="S32" s="21">
        <f t="shared" si="6"/>
        <v>77670048</v>
      </c>
      <c r="T32" s="21">
        <f t="shared" si="6"/>
        <v>101198019</v>
      </c>
      <c r="U32" s="21">
        <f t="shared" si="6"/>
        <v>84784414</v>
      </c>
      <c r="V32" s="21">
        <f t="shared" si="6"/>
        <v>263652481</v>
      </c>
      <c r="W32" s="21">
        <f t="shared" si="6"/>
        <v>1179789170</v>
      </c>
      <c r="X32" s="21">
        <f t="shared" si="6"/>
        <v>1526413628</v>
      </c>
      <c r="Y32" s="21">
        <f t="shared" si="6"/>
        <v>-346624458</v>
      </c>
      <c r="Z32" s="4">
        <f>+IF(X32&lt;&gt;0,+(Y32/X32)*100,0)</f>
        <v>-22.708422647809325</v>
      </c>
      <c r="AA32" s="19">
        <f>SUM(AA33:AA37)</f>
        <v>1526413628</v>
      </c>
    </row>
    <row r="33" spans="1:27" ht="12.75">
      <c r="A33" s="5" t="s">
        <v>36</v>
      </c>
      <c r="B33" s="3"/>
      <c r="C33" s="22">
        <v>359295847</v>
      </c>
      <c r="D33" s="22">
        <v>2478130</v>
      </c>
      <c r="E33" s="23">
        <v>468538756</v>
      </c>
      <c r="F33" s="24">
        <v>452196069</v>
      </c>
      <c r="G33" s="24">
        <v>20135456</v>
      </c>
      <c r="H33" s="24">
        <v>30511374</v>
      </c>
      <c r="I33" s="24">
        <v>33457059</v>
      </c>
      <c r="J33" s="24">
        <v>84103889</v>
      </c>
      <c r="K33" s="24">
        <v>25553820</v>
      </c>
      <c r="L33" s="24">
        <v>28763434</v>
      </c>
      <c r="M33" s="24">
        <v>30899948</v>
      </c>
      <c r="N33" s="24">
        <v>85217202</v>
      </c>
      <c r="O33" s="24">
        <v>32593416</v>
      </c>
      <c r="P33" s="24">
        <v>37054890</v>
      </c>
      <c r="Q33" s="24">
        <v>29993332</v>
      </c>
      <c r="R33" s="24">
        <v>99641638</v>
      </c>
      <c r="S33" s="24">
        <v>28952964</v>
      </c>
      <c r="T33" s="24">
        <v>32415823</v>
      </c>
      <c r="U33" s="24">
        <v>28499045</v>
      </c>
      <c r="V33" s="24">
        <v>89867832</v>
      </c>
      <c r="W33" s="24">
        <v>358830561</v>
      </c>
      <c r="X33" s="24">
        <v>452196069</v>
      </c>
      <c r="Y33" s="24">
        <v>-93365508</v>
      </c>
      <c r="Z33" s="6">
        <v>-20.65</v>
      </c>
      <c r="AA33" s="22">
        <v>452196069</v>
      </c>
    </row>
    <row r="34" spans="1:27" ht="12.75">
      <c r="A34" s="5" t="s">
        <v>37</v>
      </c>
      <c r="B34" s="3"/>
      <c r="C34" s="22">
        <v>249926163</v>
      </c>
      <c r="D34" s="22">
        <v>950750</v>
      </c>
      <c r="E34" s="23">
        <v>319591050</v>
      </c>
      <c r="F34" s="24">
        <v>320826399</v>
      </c>
      <c r="G34" s="24">
        <v>8529225</v>
      </c>
      <c r="H34" s="24">
        <v>15605645</v>
      </c>
      <c r="I34" s="24">
        <v>24771850</v>
      </c>
      <c r="J34" s="24">
        <v>48906720</v>
      </c>
      <c r="K34" s="24">
        <v>27717666</v>
      </c>
      <c r="L34" s="24">
        <v>16980739</v>
      </c>
      <c r="M34" s="24">
        <v>19308203</v>
      </c>
      <c r="N34" s="24">
        <v>64006608</v>
      </c>
      <c r="O34" s="24">
        <v>17597416</v>
      </c>
      <c r="P34" s="24">
        <v>29163957</v>
      </c>
      <c r="Q34" s="24">
        <v>13450348</v>
      </c>
      <c r="R34" s="24">
        <v>60211721</v>
      </c>
      <c r="S34" s="24">
        <v>10488402</v>
      </c>
      <c r="T34" s="24">
        <v>13461923</v>
      </c>
      <c r="U34" s="24">
        <v>17490334</v>
      </c>
      <c r="V34" s="24">
        <v>41440659</v>
      </c>
      <c r="W34" s="24">
        <v>214565708</v>
      </c>
      <c r="X34" s="24">
        <v>320826399</v>
      </c>
      <c r="Y34" s="24">
        <v>-106260691</v>
      </c>
      <c r="Z34" s="6">
        <v>-33.12</v>
      </c>
      <c r="AA34" s="22">
        <v>320826399</v>
      </c>
    </row>
    <row r="35" spans="1:27" ht="12.75">
      <c r="A35" s="5" t="s">
        <v>38</v>
      </c>
      <c r="B35" s="3"/>
      <c r="C35" s="22">
        <v>473480821</v>
      </c>
      <c r="D35" s="22">
        <v>2797128</v>
      </c>
      <c r="E35" s="23">
        <v>534868381</v>
      </c>
      <c r="F35" s="24">
        <v>538639856</v>
      </c>
      <c r="G35" s="24">
        <v>23209911</v>
      </c>
      <c r="H35" s="24">
        <v>34477691</v>
      </c>
      <c r="I35" s="24">
        <v>34573188</v>
      </c>
      <c r="J35" s="24">
        <v>92260790</v>
      </c>
      <c r="K35" s="24">
        <v>32265521</v>
      </c>
      <c r="L35" s="24">
        <v>36255239</v>
      </c>
      <c r="M35" s="24">
        <v>43279644</v>
      </c>
      <c r="N35" s="24">
        <v>111800404</v>
      </c>
      <c r="O35" s="24">
        <v>35561002</v>
      </c>
      <c r="P35" s="24">
        <v>52366868</v>
      </c>
      <c r="Q35" s="24">
        <v>39689516</v>
      </c>
      <c r="R35" s="24">
        <v>127617386</v>
      </c>
      <c r="S35" s="24">
        <v>27681005</v>
      </c>
      <c r="T35" s="24">
        <v>40326494</v>
      </c>
      <c r="U35" s="24">
        <v>25700997</v>
      </c>
      <c r="V35" s="24">
        <v>93708496</v>
      </c>
      <c r="W35" s="24">
        <v>425387076</v>
      </c>
      <c r="X35" s="24">
        <v>538639856</v>
      </c>
      <c r="Y35" s="24">
        <v>-113252780</v>
      </c>
      <c r="Z35" s="6">
        <v>-21.03</v>
      </c>
      <c r="AA35" s="22">
        <v>538639856</v>
      </c>
    </row>
    <row r="36" spans="1:27" ht="12.75">
      <c r="A36" s="5" t="s">
        <v>39</v>
      </c>
      <c r="B36" s="3"/>
      <c r="C36" s="22">
        <v>31207211</v>
      </c>
      <c r="D36" s="22"/>
      <c r="E36" s="23">
        <v>132847188</v>
      </c>
      <c r="F36" s="24">
        <v>117015943</v>
      </c>
      <c r="G36" s="24">
        <v>3784181</v>
      </c>
      <c r="H36" s="24">
        <v>4286574</v>
      </c>
      <c r="I36" s="24">
        <v>5829028</v>
      </c>
      <c r="J36" s="24">
        <v>13899783</v>
      </c>
      <c r="K36" s="24">
        <v>4723911</v>
      </c>
      <c r="L36" s="24">
        <v>13641331</v>
      </c>
      <c r="M36" s="24">
        <v>8815950</v>
      </c>
      <c r="N36" s="24">
        <v>27181192</v>
      </c>
      <c r="O36" s="24">
        <v>13733047</v>
      </c>
      <c r="P36" s="24">
        <v>12029692</v>
      </c>
      <c r="Q36" s="24">
        <v>6889387</v>
      </c>
      <c r="R36" s="24">
        <v>32652126</v>
      </c>
      <c r="S36" s="24">
        <v>3982298</v>
      </c>
      <c r="T36" s="24">
        <v>8404937</v>
      </c>
      <c r="U36" s="24">
        <v>9474662</v>
      </c>
      <c r="V36" s="24">
        <v>21861897</v>
      </c>
      <c r="W36" s="24">
        <v>95594998</v>
      </c>
      <c r="X36" s="24">
        <v>117015943</v>
      </c>
      <c r="Y36" s="24">
        <v>-21420945</v>
      </c>
      <c r="Z36" s="6">
        <v>-18.31</v>
      </c>
      <c r="AA36" s="22">
        <v>117015943</v>
      </c>
    </row>
    <row r="37" spans="1:27" ht="12.75">
      <c r="A37" s="5" t="s">
        <v>40</v>
      </c>
      <c r="B37" s="3"/>
      <c r="C37" s="25">
        <v>59299468</v>
      </c>
      <c r="D37" s="25">
        <v>1483708</v>
      </c>
      <c r="E37" s="26">
        <v>103423607</v>
      </c>
      <c r="F37" s="27">
        <v>97735361</v>
      </c>
      <c r="G37" s="27">
        <v>6642389</v>
      </c>
      <c r="H37" s="27">
        <v>7394916</v>
      </c>
      <c r="I37" s="27">
        <v>8148972</v>
      </c>
      <c r="J37" s="27">
        <v>22186277</v>
      </c>
      <c r="K37" s="27">
        <v>6590677</v>
      </c>
      <c r="L37" s="27">
        <v>5118136</v>
      </c>
      <c r="M37" s="27">
        <v>8032699</v>
      </c>
      <c r="N37" s="27">
        <v>19741512</v>
      </c>
      <c r="O37" s="27">
        <v>6958850</v>
      </c>
      <c r="P37" s="27">
        <v>13113210</v>
      </c>
      <c r="Q37" s="27">
        <v>6637381</v>
      </c>
      <c r="R37" s="27">
        <v>26709441</v>
      </c>
      <c r="S37" s="27">
        <v>6565379</v>
      </c>
      <c r="T37" s="27">
        <v>6588842</v>
      </c>
      <c r="U37" s="27">
        <v>3619376</v>
      </c>
      <c r="V37" s="27">
        <v>16773597</v>
      </c>
      <c r="W37" s="27">
        <v>85410827</v>
      </c>
      <c r="X37" s="27">
        <v>97735361</v>
      </c>
      <c r="Y37" s="27">
        <v>-12324534</v>
      </c>
      <c r="Z37" s="7">
        <v>-12.61</v>
      </c>
      <c r="AA37" s="25">
        <v>97735361</v>
      </c>
    </row>
    <row r="38" spans="1:27" ht="12.75">
      <c r="A38" s="2" t="s">
        <v>41</v>
      </c>
      <c r="B38" s="8"/>
      <c r="C38" s="19">
        <f aca="true" t="shared" si="7" ref="C38:Y38">SUM(C39:C41)</f>
        <v>3036750616</v>
      </c>
      <c r="D38" s="19">
        <f>SUM(D39:D41)</f>
        <v>66264284</v>
      </c>
      <c r="E38" s="20">
        <f t="shared" si="7"/>
        <v>2735477447</v>
      </c>
      <c r="F38" s="21">
        <f t="shared" si="7"/>
        <v>2922807526</v>
      </c>
      <c r="G38" s="21">
        <f t="shared" si="7"/>
        <v>101992040</v>
      </c>
      <c r="H38" s="21">
        <f t="shared" si="7"/>
        <v>144156515</v>
      </c>
      <c r="I38" s="21">
        <f t="shared" si="7"/>
        <v>167905869</v>
      </c>
      <c r="J38" s="21">
        <f t="shared" si="7"/>
        <v>414054424</v>
      </c>
      <c r="K38" s="21">
        <f t="shared" si="7"/>
        <v>140842892</v>
      </c>
      <c r="L38" s="21">
        <f t="shared" si="7"/>
        <v>175996082</v>
      </c>
      <c r="M38" s="21">
        <f t="shared" si="7"/>
        <v>226937277</v>
      </c>
      <c r="N38" s="21">
        <f t="shared" si="7"/>
        <v>543776251</v>
      </c>
      <c r="O38" s="21">
        <f t="shared" si="7"/>
        <v>168064529</v>
      </c>
      <c r="P38" s="21">
        <f t="shared" si="7"/>
        <v>208293235</v>
      </c>
      <c r="Q38" s="21">
        <f t="shared" si="7"/>
        <v>209049174</v>
      </c>
      <c r="R38" s="21">
        <f t="shared" si="7"/>
        <v>585406938</v>
      </c>
      <c r="S38" s="21">
        <f t="shared" si="7"/>
        <v>126632248</v>
      </c>
      <c r="T38" s="21">
        <f t="shared" si="7"/>
        <v>170588886</v>
      </c>
      <c r="U38" s="21">
        <f t="shared" si="7"/>
        <v>498935528</v>
      </c>
      <c r="V38" s="21">
        <f t="shared" si="7"/>
        <v>796156662</v>
      </c>
      <c r="W38" s="21">
        <f t="shared" si="7"/>
        <v>2339394275</v>
      </c>
      <c r="X38" s="21">
        <f t="shared" si="7"/>
        <v>2922807526</v>
      </c>
      <c r="Y38" s="21">
        <f t="shared" si="7"/>
        <v>-583413251</v>
      </c>
      <c r="Z38" s="4">
        <f>+IF(X38&lt;&gt;0,+(Y38/X38)*100,0)</f>
        <v>-19.96071399879104</v>
      </c>
      <c r="AA38" s="19">
        <f>SUM(AA39:AA41)</f>
        <v>2922807526</v>
      </c>
    </row>
    <row r="39" spans="1:27" ht="12.75">
      <c r="A39" s="5" t="s">
        <v>42</v>
      </c>
      <c r="B39" s="3"/>
      <c r="C39" s="22">
        <v>1200051735</v>
      </c>
      <c r="D39" s="22">
        <v>17836437</v>
      </c>
      <c r="E39" s="23">
        <v>1195197305</v>
      </c>
      <c r="F39" s="24">
        <v>1315280892</v>
      </c>
      <c r="G39" s="24">
        <v>59150304</v>
      </c>
      <c r="H39" s="24">
        <v>73347545</v>
      </c>
      <c r="I39" s="24">
        <v>88132739</v>
      </c>
      <c r="J39" s="24">
        <v>220630588</v>
      </c>
      <c r="K39" s="24">
        <v>72368208</v>
      </c>
      <c r="L39" s="24">
        <v>85412473</v>
      </c>
      <c r="M39" s="24">
        <v>107125182</v>
      </c>
      <c r="N39" s="24">
        <v>264905863</v>
      </c>
      <c r="O39" s="24">
        <v>88275859</v>
      </c>
      <c r="P39" s="24">
        <v>109200501</v>
      </c>
      <c r="Q39" s="24">
        <v>114230149</v>
      </c>
      <c r="R39" s="24">
        <v>311706509</v>
      </c>
      <c r="S39" s="24">
        <v>66387368</v>
      </c>
      <c r="T39" s="24">
        <v>73866052</v>
      </c>
      <c r="U39" s="24">
        <v>382132298</v>
      </c>
      <c r="V39" s="24">
        <v>522385718</v>
      </c>
      <c r="W39" s="24">
        <v>1319628678</v>
      </c>
      <c r="X39" s="24">
        <v>1315280892</v>
      </c>
      <c r="Y39" s="24">
        <v>4347786</v>
      </c>
      <c r="Z39" s="6">
        <v>0.33</v>
      </c>
      <c r="AA39" s="22">
        <v>1315280892</v>
      </c>
    </row>
    <row r="40" spans="1:27" ht="12.75">
      <c r="A40" s="5" t="s">
        <v>43</v>
      </c>
      <c r="B40" s="3"/>
      <c r="C40" s="22">
        <v>1801762094</v>
      </c>
      <c r="D40" s="22">
        <v>48427847</v>
      </c>
      <c r="E40" s="23">
        <v>1473750245</v>
      </c>
      <c r="F40" s="24">
        <v>1538553539</v>
      </c>
      <c r="G40" s="24">
        <v>39081970</v>
      </c>
      <c r="H40" s="24">
        <v>67146832</v>
      </c>
      <c r="I40" s="24">
        <v>78026921</v>
      </c>
      <c r="J40" s="24">
        <v>184255723</v>
      </c>
      <c r="K40" s="24">
        <v>65087747</v>
      </c>
      <c r="L40" s="24">
        <v>87526924</v>
      </c>
      <c r="M40" s="24">
        <v>113884343</v>
      </c>
      <c r="N40" s="24">
        <v>266499014</v>
      </c>
      <c r="O40" s="24">
        <v>76215945</v>
      </c>
      <c r="P40" s="24">
        <v>95153451</v>
      </c>
      <c r="Q40" s="24">
        <v>90970414</v>
      </c>
      <c r="R40" s="24">
        <v>262339810</v>
      </c>
      <c r="S40" s="24">
        <v>55120727</v>
      </c>
      <c r="T40" s="24">
        <v>93850383</v>
      </c>
      <c r="U40" s="24">
        <v>111184487</v>
      </c>
      <c r="V40" s="24">
        <v>260155597</v>
      </c>
      <c r="W40" s="24">
        <v>973250144</v>
      </c>
      <c r="X40" s="24">
        <v>1538553539</v>
      </c>
      <c r="Y40" s="24">
        <v>-565303395</v>
      </c>
      <c r="Z40" s="6">
        <v>-36.74</v>
      </c>
      <c r="AA40" s="22">
        <v>1538553539</v>
      </c>
    </row>
    <row r="41" spans="1:27" ht="12.75">
      <c r="A41" s="5" t="s">
        <v>44</v>
      </c>
      <c r="B41" s="3"/>
      <c r="C41" s="22">
        <v>34936787</v>
      </c>
      <c r="D41" s="22"/>
      <c r="E41" s="23">
        <v>66529897</v>
      </c>
      <c r="F41" s="24">
        <v>68973095</v>
      </c>
      <c r="G41" s="24">
        <v>3759766</v>
      </c>
      <c r="H41" s="24">
        <v>3662138</v>
      </c>
      <c r="I41" s="24">
        <v>1746209</v>
      </c>
      <c r="J41" s="24">
        <v>9168113</v>
      </c>
      <c r="K41" s="24">
        <v>3386937</v>
      </c>
      <c r="L41" s="24">
        <v>3056685</v>
      </c>
      <c r="M41" s="24">
        <v>5927752</v>
      </c>
      <c r="N41" s="24">
        <v>12371374</v>
      </c>
      <c r="O41" s="24">
        <v>3572725</v>
      </c>
      <c r="P41" s="24">
        <v>3939283</v>
      </c>
      <c r="Q41" s="24">
        <v>3848611</v>
      </c>
      <c r="R41" s="24">
        <v>11360619</v>
      </c>
      <c r="S41" s="24">
        <v>5124153</v>
      </c>
      <c r="T41" s="24">
        <v>2872451</v>
      </c>
      <c r="U41" s="24">
        <v>5618743</v>
      </c>
      <c r="V41" s="24">
        <v>13615347</v>
      </c>
      <c r="W41" s="24">
        <v>46515453</v>
      </c>
      <c r="X41" s="24">
        <v>68973095</v>
      </c>
      <c r="Y41" s="24">
        <v>-22457642</v>
      </c>
      <c r="Z41" s="6">
        <v>-32.56</v>
      </c>
      <c r="AA41" s="22">
        <v>68973095</v>
      </c>
    </row>
    <row r="42" spans="1:27" ht="12.75">
      <c r="A42" s="2" t="s">
        <v>45</v>
      </c>
      <c r="B42" s="8"/>
      <c r="C42" s="19">
        <f aca="true" t="shared" si="8" ref="C42:Y42">SUM(C43:C46)</f>
        <v>5417789200</v>
      </c>
      <c r="D42" s="19">
        <f>SUM(D43:D46)</f>
        <v>290819298</v>
      </c>
      <c r="E42" s="20">
        <f t="shared" si="8"/>
        <v>6702744624</v>
      </c>
      <c r="F42" s="21">
        <f t="shared" si="8"/>
        <v>6623433081</v>
      </c>
      <c r="G42" s="21">
        <f t="shared" si="8"/>
        <v>289190983</v>
      </c>
      <c r="H42" s="21">
        <f t="shared" si="8"/>
        <v>395038016</v>
      </c>
      <c r="I42" s="21">
        <f t="shared" si="8"/>
        <v>480479637</v>
      </c>
      <c r="J42" s="21">
        <f t="shared" si="8"/>
        <v>1164708636</v>
      </c>
      <c r="K42" s="21">
        <f t="shared" si="8"/>
        <v>394765169</v>
      </c>
      <c r="L42" s="21">
        <f t="shared" si="8"/>
        <v>402607238</v>
      </c>
      <c r="M42" s="21">
        <f t="shared" si="8"/>
        <v>484826638</v>
      </c>
      <c r="N42" s="21">
        <f t="shared" si="8"/>
        <v>1282199045</v>
      </c>
      <c r="O42" s="21">
        <f t="shared" si="8"/>
        <v>344185958</v>
      </c>
      <c r="P42" s="21">
        <f t="shared" si="8"/>
        <v>572598700</v>
      </c>
      <c r="Q42" s="21">
        <f t="shared" si="8"/>
        <v>567941614</v>
      </c>
      <c r="R42" s="21">
        <f t="shared" si="8"/>
        <v>1484726272</v>
      </c>
      <c r="S42" s="21">
        <f t="shared" si="8"/>
        <v>370816354</v>
      </c>
      <c r="T42" s="21">
        <f t="shared" si="8"/>
        <v>406472726</v>
      </c>
      <c r="U42" s="21">
        <f t="shared" si="8"/>
        <v>375759594</v>
      </c>
      <c r="V42" s="21">
        <f t="shared" si="8"/>
        <v>1153048674</v>
      </c>
      <c r="W42" s="21">
        <f t="shared" si="8"/>
        <v>5084682627</v>
      </c>
      <c r="X42" s="21">
        <f t="shared" si="8"/>
        <v>6623476763</v>
      </c>
      <c r="Y42" s="21">
        <f t="shared" si="8"/>
        <v>-1538794136</v>
      </c>
      <c r="Z42" s="4">
        <f>+IF(X42&lt;&gt;0,+(Y42/X42)*100,0)</f>
        <v>-23.23242295641462</v>
      </c>
      <c r="AA42" s="19">
        <f>SUM(AA43:AA46)</f>
        <v>6623433081</v>
      </c>
    </row>
    <row r="43" spans="1:27" ht="12.75">
      <c r="A43" s="5" t="s">
        <v>46</v>
      </c>
      <c r="B43" s="3"/>
      <c r="C43" s="22">
        <v>2941053461</v>
      </c>
      <c r="D43" s="22">
        <v>237812561</v>
      </c>
      <c r="E43" s="23">
        <v>3385649703</v>
      </c>
      <c r="F43" s="24">
        <v>3321717602</v>
      </c>
      <c r="G43" s="24">
        <v>179048287</v>
      </c>
      <c r="H43" s="24">
        <v>224027948</v>
      </c>
      <c r="I43" s="24">
        <v>271860005</v>
      </c>
      <c r="J43" s="24">
        <v>674936240</v>
      </c>
      <c r="K43" s="24">
        <v>211882330</v>
      </c>
      <c r="L43" s="24">
        <v>186667817</v>
      </c>
      <c r="M43" s="24">
        <v>178244397</v>
      </c>
      <c r="N43" s="24">
        <v>576794544</v>
      </c>
      <c r="O43" s="24">
        <v>165273796</v>
      </c>
      <c r="P43" s="24">
        <v>363213082</v>
      </c>
      <c r="Q43" s="24">
        <v>291764605</v>
      </c>
      <c r="R43" s="24">
        <v>820251483</v>
      </c>
      <c r="S43" s="24">
        <v>169749367</v>
      </c>
      <c r="T43" s="24">
        <v>159058598</v>
      </c>
      <c r="U43" s="24">
        <v>169343311</v>
      </c>
      <c r="V43" s="24">
        <v>498151276</v>
      </c>
      <c r="W43" s="24">
        <v>2570133543</v>
      </c>
      <c r="X43" s="24">
        <v>3321717602</v>
      </c>
      <c r="Y43" s="24">
        <v>-751584059</v>
      </c>
      <c r="Z43" s="6">
        <v>-22.63</v>
      </c>
      <c r="AA43" s="22">
        <v>3321717602</v>
      </c>
    </row>
    <row r="44" spans="1:27" ht="12.75">
      <c r="A44" s="5" t="s">
        <v>47</v>
      </c>
      <c r="B44" s="3"/>
      <c r="C44" s="22">
        <v>1734996928</v>
      </c>
      <c r="D44" s="22">
        <v>75929</v>
      </c>
      <c r="E44" s="23">
        <v>2434617646</v>
      </c>
      <c r="F44" s="24">
        <v>2420444632</v>
      </c>
      <c r="G44" s="24">
        <v>86066426</v>
      </c>
      <c r="H44" s="24">
        <v>123769719</v>
      </c>
      <c r="I44" s="24">
        <v>151618268</v>
      </c>
      <c r="J44" s="24">
        <v>361454413</v>
      </c>
      <c r="K44" s="24">
        <v>140596391</v>
      </c>
      <c r="L44" s="24">
        <v>167262420</v>
      </c>
      <c r="M44" s="24">
        <v>252411454</v>
      </c>
      <c r="N44" s="24">
        <v>560270265</v>
      </c>
      <c r="O44" s="24">
        <v>117403731</v>
      </c>
      <c r="P44" s="24">
        <v>139975969</v>
      </c>
      <c r="Q44" s="24">
        <v>196742655</v>
      </c>
      <c r="R44" s="24">
        <v>454122355</v>
      </c>
      <c r="S44" s="24">
        <v>143609910</v>
      </c>
      <c r="T44" s="24">
        <v>163225359</v>
      </c>
      <c r="U44" s="24">
        <v>141579325</v>
      </c>
      <c r="V44" s="24">
        <v>448414594</v>
      </c>
      <c r="W44" s="24">
        <v>1824261627</v>
      </c>
      <c r="X44" s="24">
        <v>2420444632</v>
      </c>
      <c r="Y44" s="24">
        <v>-596183005</v>
      </c>
      <c r="Z44" s="6">
        <v>-24.63</v>
      </c>
      <c r="AA44" s="22">
        <v>2420444632</v>
      </c>
    </row>
    <row r="45" spans="1:27" ht="12.75">
      <c r="A45" s="5" t="s">
        <v>48</v>
      </c>
      <c r="B45" s="3"/>
      <c r="C45" s="25">
        <v>235615377</v>
      </c>
      <c r="D45" s="25"/>
      <c r="E45" s="26">
        <v>231127119</v>
      </c>
      <c r="F45" s="27">
        <v>251780366</v>
      </c>
      <c r="G45" s="27">
        <v>4890726</v>
      </c>
      <c r="H45" s="27">
        <v>12136439</v>
      </c>
      <c r="I45" s="27">
        <v>16702309</v>
      </c>
      <c r="J45" s="27">
        <v>33729474</v>
      </c>
      <c r="K45" s="27">
        <v>11890403</v>
      </c>
      <c r="L45" s="27">
        <v>14090859</v>
      </c>
      <c r="M45" s="27">
        <v>13582599</v>
      </c>
      <c r="N45" s="27">
        <v>39563861</v>
      </c>
      <c r="O45" s="27">
        <v>11939131</v>
      </c>
      <c r="P45" s="27">
        <v>18509528</v>
      </c>
      <c r="Q45" s="27">
        <v>8476733</v>
      </c>
      <c r="R45" s="27">
        <v>38925392</v>
      </c>
      <c r="S45" s="27">
        <v>20173178</v>
      </c>
      <c r="T45" s="27">
        <v>32282160</v>
      </c>
      <c r="U45" s="27">
        <v>19697932</v>
      </c>
      <c r="V45" s="27">
        <v>72153270</v>
      </c>
      <c r="W45" s="27">
        <v>184371997</v>
      </c>
      <c r="X45" s="27">
        <v>251780366</v>
      </c>
      <c r="Y45" s="27">
        <v>-67408369</v>
      </c>
      <c r="Z45" s="7">
        <v>-26.77</v>
      </c>
      <c r="AA45" s="25">
        <v>251780366</v>
      </c>
    </row>
    <row r="46" spans="1:27" ht="12.75">
      <c r="A46" s="5" t="s">
        <v>49</v>
      </c>
      <c r="B46" s="3"/>
      <c r="C46" s="22">
        <v>506123434</v>
      </c>
      <c r="D46" s="22">
        <v>52930808</v>
      </c>
      <c r="E46" s="23">
        <v>651350156</v>
      </c>
      <c r="F46" s="24">
        <v>629490481</v>
      </c>
      <c r="G46" s="24">
        <v>19185544</v>
      </c>
      <c r="H46" s="24">
        <v>35103910</v>
      </c>
      <c r="I46" s="24">
        <v>40299055</v>
      </c>
      <c r="J46" s="24">
        <v>94588509</v>
      </c>
      <c r="K46" s="24">
        <v>30396045</v>
      </c>
      <c r="L46" s="24">
        <v>34586142</v>
      </c>
      <c r="M46" s="24">
        <v>40588188</v>
      </c>
      <c r="N46" s="24">
        <v>105570375</v>
      </c>
      <c r="O46" s="24">
        <v>49569300</v>
      </c>
      <c r="P46" s="24">
        <v>50900121</v>
      </c>
      <c r="Q46" s="24">
        <v>70957621</v>
      </c>
      <c r="R46" s="24">
        <v>171427042</v>
      </c>
      <c r="S46" s="24">
        <v>37283899</v>
      </c>
      <c r="T46" s="24">
        <v>51906609</v>
      </c>
      <c r="U46" s="24">
        <v>45139026</v>
      </c>
      <c r="V46" s="24">
        <v>134329534</v>
      </c>
      <c r="W46" s="24">
        <v>505915460</v>
      </c>
      <c r="X46" s="24">
        <v>629534163</v>
      </c>
      <c r="Y46" s="24">
        <v>-123618703</v>
      </c>
      <c r="Z46" s="6">
        <v>-19.64</v>
      </c>
      <c r="AA46" s="22">
        <v>629490481</v>
      </c>
    </row>
    <row r="47" spans="1:27" ht="12.75">
      <c r="A47" s="2" t="s">
        <v>50</v>
      </c>
      <c r="B47" s="8" t="s">
        <v>51</v>
      </c>
      <c r="C47" s="19">
        <v>33440238</v>
      </c>
      <c r="D47" s="19"/>
      <c r="E47" s="20">
        <v>31393354</v>
      </c>
      <c r="F47" s="21">
        <v>30771473</v>
      </c>
      <c r="G47" s="21">
        <v>1816758</v>
      </c>
      <c r="H47" s="21">
        <v>1901804</v>
      </c>
      <c r="I47" s="21">
        <v>1900010</v>
      </c>
      <c r="J47" s="21">
        <v>5618572</v>
      </c>
      <c r="K47" s="21">
        <v>2163299</v>
      </c>
      <c r="L47" s="21">
        <v>2866034</v>
      </c>
      <c r="M47" s="21">
        <v>1428969</v>
      </c>
      <c r="N47" s="21">
        <v>6458302</v>
      </c>
      <c r="O47" s="21">
        <v>2102233</v>
      </c>
      <c r="P47" s="21">
        <v>7112451</v>
      </c>
      <c r="Q47" s="21">
        <v>1333403</v>
      </c>
      <c r="R47" s="21">
        <v>10548087</v>
      </c>
      <c r="S47" s="21">
        <v>1811701</v>
      </c>
      <c r="T47" s="21">
        <v>1546474</v>
      </c>
      <c r="U47" s="21"/>
      <c r="V47" s="21">
        <v>3358175</v>
      </c>
      <c r="W47" s="21">
        <v>25983136</v>
      </c>
      <c r="X47" s="21">
        <v>30771473</v>
      </c>
      <c r="Y47" s="21">
        <v>-4788337</v>
      </c>
      <c r="Z47" s="4">
        <v>-15.56</v>
      </c>
      <c r="AA47" s="19">
        <v>30771473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16214339491</v>
      </c>
      <c r="D48" s="40">
        <f>+D28+D32+D38+D42+D47</f>
        <v>682080185</v>
      </c>
      <c r="E48" s="41">
        <f t="shared" si="9"/>
        <v>18426453595</v>
      </c>
      <c r="F48" s="42">
        <f t="shared" si="9"/>
        <v>18532971660</v>
      </c>
      <c r="G48" s="42">
        <f t="shared" si="9"/>
        <v>821780911</v>
      </c>
      <c r="H48" s="42">
        <f t="shared" si="9"/>
        <v>1048105907</v>
      </c>
      <c r="I48" s="42">
        <f t="shared" si="9"/>
        <v>1240149582</v>
      </c>
      <c r="J48" s="42">
        <f t="shared" si="9"/>
        <v>3110036400</v>
      </c>
      <c r="K48" s="42">
        <f t="shared" si="9"/>
        <v>1116853343</v>
      </c>
      <c r="L48" s="42">
        <f t="shared" si="9"/>
        <v>1153547399</v>
      </c>
      <c r="M48" s="42">
        <f t="shared" si="9"/>
        <v>1381005887</v>
      </c>
      <c r="N48" s="42">
        <f t="shared" si="9"/>
        <v>3651406629</v>
      </c>
      <c r="O48" s="42">
        <f t="shared" si="9"/>
        <v>1083806673</v>
      </c>
      <c r="P48" s="42">
        <f t="shared" si="9"/>
        <v>1424488665</v>
      </c>
      <c r="Q48" s="42">
        <f t="shared" si="9"/>
        <v>1269571486</v>
      </c>
      <c r="R48" s="42">
        <f t="shared" si="9"/>
        <v>3777866824</v>
      </c>
      <c r="S48" s="42">
        <f t="shared" si="9"/>
        <v>909796286</v>
      </c>
      <c r="T48" s="42">
        <f t="shared" si="9"/>
        <v>1066565916</v>
      </c>
      <c r="U48" s="42">
        <f t="shared" si="9"/>
        <v>1421714171</v>
      </c>
      <c r="V48" s="42">
        <f t="shared" si="9"/>
        <v>3398076373</v>
      </c>
      <c r="W48" s="42">
        <f t="shared" si="9"/>
        <v>13937386226</v>
      </c>
      <c r="X48" s="42">
        <f t="shared" si="9"/>
        <v>18533015342</v>
      </c>
      <c r="Y48" s="42">
        <f t="shared" si="9"/>
        <v>-4595629116</v>
      </c>
      <c r="Z48" s="43">
        <f>+IF(X48&lt;&gt;0,+(Y48/X48)*100,0)</f>
        <v>-24.79698544027677</v>
      </c>
      <c r="AA48" s="40">
        <f>+AA28+AA32+AA38+AA42+AA47</f>
        <v>18532971660</v>
      </c>
    </row>
    <row r="49" spans="1:27" ht="12.75">
      <c r="A49" s="14" t="s">
        <v>84</v>
      </c>
      <c r="B49" s="15"/>
      <c r="C49" s="44">
        <f aca="true" t="shared" si="10" ref="C49:Y49">+C25-C48</f>
        <v>1496390195</v>
      </c>
      <c r="D49" s="44">
        <f>+D25-D48</f>
        <v>148071314</v>
      </c>
      <c r="E49" s="45">
        <f t="shared" si="10"/>
        <v>5678472903</v>
      </c>
      <c r="F49" s="46">
        <f t="shared" si="10"/>
        <v>5679066281</v>
      </c>
      <c r="G49" s="46">
        <f t="shared" si="10"/>
        <v>3385383800</v>
      </c>
      <c r="H49" s="46">
        <f t="shared" si="10"/>
        <v>68622221</v>
      </c>
      <c r="I49" s="46">
        <f t="shared" si="10"/>
        <v>-190098887</v>
      </c>
      <c r="J49" s="46">
        <f t="shared" si="10"/>
        <v>3263907134</v>
      </c>
      <c r="K49" s="46">
        <f t="shared" si="10"/>
        <v>-35323220</v>
      </c>
      <c r="L49" s="46">
        <f t="shared" si="10"/>
        <v>-238349396</v>
      </c>
      <c r="M49" s="46">
        <f t="shared" si="10"/>
        <v>1670556359</v>
      </c>
      <c r="N49" s="46">
        <f t="shared" si="10"/>
        <v>1396883743</v>
      </c>
      <c r="O49" s="46">
        <f t="shared" si="10"/>
        <v>304469648</v>
      </c>
      <c r="P49" s="46">
        <f t="shared" si="10"/>
        <v>112262423</v>
      </c>
      <c r="Q49" s="46">
        <f t="shared" si="10"/>
        <v>750703700</v>
      </c>
      <c r="R49" s="46">
        <f t="shared" si="10"/>
        <v>1167435771</v>
      </c>
      <c r="S49" s="46">
        <f t="shared" si="10"/>
        <v>-203982769</v>
      </c>
      <c r="T49" s="46">
        <f t="shared" si="10"/>
        <v>32466293</v>
      </c>
      <c r="U49" s="46">
        <f t="shared" si="10"/>
        <v>-542194315</v>
      </c>
      <c r="V49" s="46">
        <f t="shared" si="10"/>
        <v>-713710791</v>
      </c>
      <c r="W49" s="46">
        <f t="shared" si="10"/>
        <v>5114515857</v>
      </c>
      <c r="X49" s="46">
        <f>IF(F25=F48,0,X25-X48)</f>
        <v>5678954939</v>
      </c>
      <c r="Y49" s="46">
        <f t="shared" si="10"/>
        <v>-564439082</v>
      </c>
      <c r="Z49" s="47">
        <f>+IF(X49&lt;&gt;0,+(Y49/X49)*100,0)</f>
        <v>-9.93913647956135</v>
      </c>
      <c r="AA49" s="44">
        <f>+AA25-AA48</f>
        <v>5679066281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431285753</v>
      </c>
      <c r="D5" s="19">
        <f>SUM(D6:D8)</f>
        <v>459948526</v>
      </c>
      <c r="E5" s="20">
        <f t="shared" si="0"/>
        <v>546881237</v>
      </c>
      <c r="F5" s="21">
        <f t="shared" si="0"/>
        <v>527387716</v>
      </c>
      <c r="G5" s="21">
        <f t="shared" si="0"/>
        <v>199158903</v>
      </c>
      <c r="H5" s="21">
        <f t="shared" si="0"/>
        <v>10414595</v>
      </c>
      <c r="I5" s="21">
        <f t="shared" si="0"/>
        <v>0</v>
      </c>
      <c r="J5" s="21">
        <f t="shared" si="0"/>
        <v>209573498</v>
      </c>
      <c r="K5" s="21">
        <f t="shared" si="0"/>
        <v>10895906</v>
      </c>
      <c r="L5" s="21">
        <f t="shared" si="0"/>
        <v>9242210</v>
      </c>
      <c r="M5" s="21">
        <f t="shared" si="0"/>
        <v>130667486</v>
      </c>
      <c r="N5" s="21">
        <f t="shared" si="0"/>
        <v>150805602</v>
      </c>
      <c r="O5" s="21">
        <f t="shared" si="0"/>
        <v>10520620</v>
      </c>
      <c r="P5" s="21">
        <f t="shared" si="0"/>
        <v>10072440</v>
      </c>
      <c r="Q5" s="21">
        <f t="shared" si="0"/>
        <v>101840632</v>
      </c>
      <c r="R5" s="21">
        <f t="shared" si="0"/>
        <v>122433692</v>
      </c>
      <c r="S5" s="21">
        <f t="shared" si="0"/>
        <v>9120732</v>
      </c>
      <c r="T5" s="21">
        <f t="shared" si="0"/>
        <v>9183726</v>
      </c>
      <c r="U5" s="21">
        <f t="shared" si="0"/>
        <v>0</v>
      </c>
      <c r="V5" s="21">
        <f t="shared" si="0"/>
        <v>18304458</v>
      </c>
      <c r="W5" s="21">
        <f t="shared" si="0"/>
        <v>501117250</v>
      </c>
      <c r="X5" s="21">
        <f t="shared" si="0"/>
        <v>527387716</v>
      </c>
      <c r="Y5" s="21">
        <f t="shared" si="0"/>
        <v>-26270466</v>
      </c>
      <c r="Z5" s="4">
        <f>+IF(X5&lt;&gt;0,+(Y5/X5)*100,0)</f>
        <v>-4.9812434387455475</v>
      </c>
      <c r="AA5" s="19">
        <f>SUM(AA6:AA8)</f>
        <v>527387716</v>
      </c>
    </row>
    <row r="6" spans="1:27" ht="12.75">
      <c r="A6" s="5" t="s">
        <v>32</v>
      </c>
      <c r="B6" s="3"/>
      <c r="C6" s="22">
        <v>316259000</v>
      </c>
      <c r="D6" s="22">
        <v>357528000</v>
      </c>
      <c r="E6" s="23">
        <v>357532224</v>
      </c>
      <c r="F6" s="24">
        <v>408480000</v>
      </c>
      <c r="G6" s="24">
        <v>148970000</v>
      </c>
      <c r="H6" s="24"/>
      <c r="I6" s="24"/>
      <c r="J6" s="24">
        <v>148970000</v>
      </c>
      <c r="K6" s="24"/>
      <c r="L6" s="24"/>
      <c r="M6" s="24">
        <v>119176000</v>
      </c>
      <c r="N6" s="24">
        <v>119176000</v>
      </c>
      <c r="O6" s="24"/>
      <c r="P6" s="24"/>
      <c r="Q6" s="24">
        <v>89382000</v>
      </c>
      <c r="R6" s="24">
        <v>89382000</v>
      </c>
      <c r="S6" s="24"/>
      <c r="T6" s="24"/>
      <c r="U6" s="24"/>
      <c r="V6" s="24"/>
      <c r="W6" s="24">
        <v>357528000</v>
      </c>
      <c r="X6" s="24">
        <v>408480000</v>
      </c>
      <c r="Y6" s="24">
        <v>-50952000</v>
      </c>
      <c r="Z6" s="6">
        <v>-12.47</v>
      </c>
      <c r="AA6" s="22">
        <v>408480000</v>
      </c>
    </row>
    <row r="7" spans="1:27" ht="12.75">
      <c r="A7" s="5" t="s">
        <v>33</v>
      </c>
      <c r="B7" s="3"/>
      <c r="C7" s="25">
        <v>115026753</v>
      </c>
      <c r="D7" s="25">
        <v>102420526</v>
      </c>
      <c r="E7" s="26">
        <v>189349013</v>
      </c>
      <c r="F7" s="27">
        <v>118907716</v>
      </c>
      <c r="G7" s="27">
        <v>50188903</v>
      </c>
      <c r="H7" s="27">
        <v>10414595</v>
      </c>
      <c r="I7" s="27"/>
      <c r="J7" s="27">
        <v>60603498</v>
      </c>
      <c r="K7" s="27">
        <v>10895906</v>
      </c>
      <c r="L7" s="27">
        <v>9242210</v>
      </c>
      <c r="M7" s="27">
        <v>11491486</v>
      </c>
      <c r="N7" s="27">
        <v>31629602</v>
      </c>
      <c r="O7" s="27">
        <v>10520620</v>
      </c>
      <c r="P7" s="27">
        <v>10072440</v>
      </c>
      <c r="Q7" s="27">
        <v>12458632</v>
      </c>
      <c r="R7" s="27">
        <v>33051692</v>
      </c>
      <c r="S7" s="27">
        <v>9120732</v>
      </c>
      <c r="T7" s="27">
        <v>9183726</v>
      </c>
      <c r="U7" s="27"/>
      <c r="V7" s="27">
        <v>18304458</v>
      </c>
      <c r="W7" s="27">
        <v>143589250</v>
      </c>
      <c r="X7" s="27">
        <v>118907716</v>
      </c>
      <c r="Y7" s="27">
        <v>24681534</v>
      </c>
      <c r="Z7" s="7">
        <v>20.76</v>
      </c>
      <c r="AA7" s="25">
        <v>118907716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1786123</v>
      </c>
      <c r="D9" s="19">
        <f>SUM(D10:D14)</f>
        <v>218591</v>
      </c>
      <c r="E9" s="20">
        <f t="shared" si="1"/>
        <v>3434987</v>
      </c>
      <c r="F9" s="21">
        <f t="shared" si="1"/>
        <v>335453</v>
      </c>
      <c r="G9" s="21">
        <f t="shared" si="1"/>
        <v>24076</v>
      </c>
      <c r="H9" s="21">
        <f t="shared" si="1"/>
        <v>25910</v>
      </c>
      <c r="I9" s="21">
        <f t="shared" si="1"/>
        <v>0</v>
      </c>
      <c r="J9" s="21">
        <f t="shared" si="1"/>
        <v>49986</v>
      </c>
      <c r="K9" s="21">
        <f t="shared" si="1"/>
        <v>28670</v>
      </c>
      <c r="L9" s="21">
        <f t="shared" si="1"/>
        <v>41305</v>
      </c>
      <c r="M9" s="21">
        <f t="shared" si="1"/>
        <v>15089</v>
      </c>
      <c r="N9" s="21">
        <f t="shared" si="1"/>
        <v>85064</v>
      </c>
      <c r="O9" s="21">
        <f t="shared" si="1"/>
        <v>29861</v>
      </c>
      <c r="P9" s="21">
        <f t="shared" si="1"/>
        <v>22524</v>
      </c>
      <c r="Q9" s="21">
        <f t="shared" si="1"/>
        <v>25743</v>
      </c>
      <c r="R9" s="21">
        <f t="shared" si="1"/>
        <v>78128</v>
      </c>
      <c r="S9" s="21">
        <f t="shared" si="1"/>
        <v>12676</v>
      </c>
      <c r="T9" s="21">
        <f t="shared" si="1"/>
        <v>11676</v>
      </c>
      <c r="U9" s="21">
        <f t="shared" si="1"/>
        <v>0</v>
      </c>
      <c r="V9" s="21">
        <f t="shared" si="1"/>
        <v>24352</v>
      </c>
      <c r="W9" s="21">
        <f t="shared" si="1"/>
        <v>237530</v>
      </c>
      <c r="X9" s="21">
        <f t="shared" si="1"/>
        <v>335453</v>
      </c>
      <c r="Y9" s="21">
        <f t="shared" si="1"/>
        <v>-97923</v>
      </c>
      <c r="Z9" s="4">
        <f>+IF(X9&lt;&gt;0,+(Y9/X9)*100,0)</f>
        <v>-29.191272696920283</v>
      </c>
      <c r="AA9" s="19">
        <f>SUM(AA10:AA14)</f>
        <v>335453</v>
      </c>
    </row>
    <row r="10" spans="1:27" ht="12.75">
      <c r="A10" s="5" t="s">
        <v>36</v>
      </c>
      <c r="B10" s="3"/>
      <c r="C10" s="22">
        <v>73188</v>
      </c>
      <c r="D10" s="22">
        <v>102379</v>
      </c>
      <c r="E10" s="23">
        <v>186180</v>
      </c>
      <c r="F10" s="24">
        <v>182928</v>
      </c>
      <c r="G10" s="24">
        <v>12544</v>
      </c>
      <c r="H10" s="24">
        <v>9817</v>
      </c>
      <c r="I10" s="24"/>
      <c r="J10" s="24">
        <v>22361</v>
      </c>
      <c r="K10" s="24">
        <v>12052</v>
      </c>
      <c r="L10" s="24">
        <v>16041</v>
      </c>
      <c r="M10" s="24">
        <v>11408</v>
      </c>
      <c r="N10" s="24">
        <v>39501</v>
      </c>
      <c r="O10" s="24">
        <v>8890</v>
      </c>
      <c r="P10" s="24">
        <v>9733</v>
      </c>
      <c r="Q10" s="24">
        <v>13187</v>
      </c>
      <c r="R10" s="24">
        <v>31810</v>
      </c>
      <c r="S10" s="24">
        <v>2015</v>
      </c>
      <c r="T10" s="24">
        <v>1015</v>
      </c>
      <c r="U10" s="24"/>
      <c r="V10" s="24">
        <v>3030</v>
      </c>
      <c r="W10" s="24">
        <v>96702</v>
      </c>
      <c r="X10" s="24">
        <v>182928</v>
      </c>
      <c r="Y10" s="24">
        <v>-86226</v>
      </c>
      <c r="Z10" s="6">
        <v>-47.14</v>
      </c>
      <c r="AA10" s="22">
        <v>182928</v>
      </c>
    </row>
    <row r="11" spans="1:27" ht="12.75">
      <c r="A11" s="5" t="s">
        <v>37</v>
      </c>
      <c r="B11" s="3"/>
      <c r="C11" s="22">
        <v>19621</v>
      </c>
      <c r="D11" s="22">
        <v>78301</v>
      </c>
      <c r="E11" s="23">
        <v>50771</v>
      </c>
      <c r="F11" s="24">
        <v>73408</v>
      </c>
      <c r="G11" s="24">
        <v>10715</v>
      </c>
      <c r="H11" s="24">
        <v>11105</v>
      </c>
      <c r="I11" s="24"/>
      <c r="J11" s="24">
        <v>21820</v>
      </c>
      <c r="K11" s="24">
        <v>13046</v>
      </c>
      <c r="L11" s="24">
        <v>13488</v>
      </c>
      <c r="M11" s="24">
        <v>1009</v>
      </c>
      <c r="N11" s="24">
        <v>27543</v>
      </c>
      <c r="O11" s="24">
        <v>13573</v>
      </c>
      <c r="P11" s="24">
        <v>11823</v>
      </c>
      <c r="Q11" s="24">
        <v>11996</v>
      </c>
      <c r="R11" s="24">
        <v>37392</v>
      </c>
      <c r="S11" s="24">
        <v>10661</v>
      </c>
      <c r="T11" s="24">
        <v>10661</v>
      </c>
      <c r="U11" s="24"/>
      <c r="V11" s="24">
        <v>21322</v>
      </c>
      <c r="W11" s="24">
        <v>108077</v>
      </c>
      <c r="X11" s="24">
        <v>73408</v>
      </c>
      <c r="Y11" s="24">
        <v>34669</v>
      </c>
      <c r="Z11" s="6">
        <v>47.23</v>
      </c>
      <c r="AA11" s="22">
        <v>73408</v>
      </c>
    </row>
    <row r="12" spans="1:27" ht="12.75">
      <c r="A12" s="5" t="s">
        <v>38</v>
      </c>
      <c r="B12" s="3"/>
      <c r="C12" s="22">
        <v>1693314</v>
      </c>
      <c r="D12" s="22">
        <v>37911</v>
      </c>
      <c r="E12" s="23">
        <v>1848072</v>
      </c>
      <c r="F12" s="24">
        <v>49681</v>
      </c>
      <c r="G12" s="24">
        <v>817</v>
      </c>
      <c r="H12" s="24">
        <v>4988</v>
      </c>
      <c r="I12" s="24"/>
      <c r="J12" s="24">
        <v>5805</v>
      </c>
      <c r="K12" s="24">
        <v>3572</v>
      </c>
      <c r="L12" s="24">
        <v>11776</v>
      </c>
      <c r="M12" s="24">
        <v>2672</v>
      </c>
      <c r="N12" s="24">
        <v>18020</v>
      </c>
      <c r="O12" s="24">
        <v>7398</v>
      </c>
      <c r="P12" s="24">
        <v>968</v>
      </c>
      <c r="Q12" s="24">
        <v>560</v>
      </c>
      <c r="R12" s="24">
        <v>8926</v>
      </c>
      <c r="S12" s="24"/>
      <c r="T12" s="24"/>
      <c r="U12" s="24"/>
      <c r="V12" s="24"/>
      <c r="W12" s="24">
        <v>32751</v>
      </c>
      <c r="X12" s="24">
        <v>49681</v>
      </c>
      <c r="Y12" s="24">
        <v>-16930</v>
      </c>
      <c r="Z12" s="6">
        <v>-34.08</v>
      </c>
      <c r="AA12" s="22">
        <v>49681</v>
      </c>
    </row>
    <row r="13" spans="1:27" ht="12.75">
      <c r="A13" s="5" t="s">
        <v>39</v>
      </c>
      <c r="B13" s="3"/>
      <c r="C13" s="22"/>
      <c r="D13" s="22"/>
      <c r="E13" s="23">
        <v>29436</v>
      </c>
      <c r="F13" s="24">
        <v>29436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29436</v>
      </c>
      <c r="Y13" s="24">
        <v>-29436</v>
      </c>
      <c r="Z13" s="6">
        <v>-100</v>
      </c>
      <c r="AA13" s="22">
        <v>29436</v>
      </c>
    </row>
    <row r="14" spans="1:27" ht="12.75">
      <c r="A14" s="5" t="s">
        <v>40</v>
      </c>
      <c r="B14" s="3"/>
      <c r="C14" s="25"/>
      <c r="D14" s="25"/>
      <c r="E14" s="26">
        <v>1320528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103073015</v>
      </c>
      <c r="D15" s="19">
        <f>SUM(D16:D18)</f>
        <v>71711309</v>
      </c>
      <c r="E15" s="20">
        <f t="shared" si="2"/>
        <v>118994520</v>
      </c>
      <c r="F15" s="21">
        <f t="shared" si="2"/>
        <v>69508617</v>
      </c>
      <c r="G15" s="21">
        <f t="shared" si="2"/>
        <v>1403564</v>
      </c>
      <c r="H15" s="21">
        <f t="shared" si="2"/>
        <v>3823369</v>
      </c>
      <c r="I15" s="21">
        <f t="shared" si="2"/>
        <v>0</v>
      </c>
      <c r="J15" s="21">
        <f t="shared" si="2"/>
        <v>5226933</v>
      </c>
      <c r="K15" s="21">
        <f t="shared" si="2"/>
        <v>762697</v>
      </c>
      <c r="L15" s="21">
        <f t="shared" si="2"/>
        <v>740781</v>
      </c>
      <c r="M15" s="21">
        <f t="shared" si="2"/>
        <v>40037728</v>
      </c>
      <c r="N15" s="21">
        <f t="shared" si="2"/>
        <v>41541206</v>
      </c>
      <c r="O15" s="21">
        <f t="shared" si="2"/>
        <v>2069977</v>
      </c>
      <c r="P15" s="21">
        <f t="shared" si="2"/>
        <v>880586</v>
      </c>
      <c r="Q15" s="21">
        <f t="shared" si="2"/>
        <v>14047679</v>
      </c>
      <c r="R15" s="21">
        <f t="shared" si="2"/>
        <v>16998242</v>
      </c>
      <c r="S15" s="21">
        <f t="shared" si="2"/>
        <v>37166</v>
      </c>
      <c r="T15" s="21">
        <f t="shared" si="2"/>
        <v>148487</v>
      </c>
      <c r="U15" s="21">
        <f t="shared" si="2"/>
        <v>0</v>
      </c>
      <c r="V15" s="21">
        <f t="shared" si="2"/>
        <v>185653</v>
      </c>
      <c r="W15" s="21">
        <f t="shared" si="2"/>
        <v>63952034</v>
      </c>
      <c r="X15" s="21">
        <f t="shared" si="2"/>
        <v>69508617</v>
      </c>
      <c r="Y15" s="21">
        <f t="shared" si="2"/>
        <v>-5556583</v>
      </c>
      <c r="Z15" s="4">
        <f>+IF(X15&lt;&gt;0,+(Y15/X15)*100,0)</f>
        <v>-7.99409230081502</v>
      </c>
      <c r="AA15" s="19">
        <f>SUM(AA16:AA18)</f>
        <v>69508617</v>
      </c>
    </row>
    <row r="16" spans="1:27" ht="12.75">
      <c r="A16" s="5" t="s">
        <v>42</v>
      </c>
      <c r="B16" s="3"/>
      <c r="C16" s="22">
        <v>1481489</v>
      </c>
      <c r="D16" s="22">
        <v>1610628</v>
      </c>
      <c r="E16" s="23">
        <v>496320</v>
      </c>
      <c r="F16" s="24">
        <v>5734407</v>
      </c>
      <c r="G16" s="24">
        <v>9063</v>
      </c>
      <c r="H16" s="24">
        <v>2939496</v>
      </c>
      <c r="I16" s="24"/>
      <c r="J16" s="24">
        <v>2948559</v>
      </c>
      <c r="K16" s="24">
        <v>23025</v>
      </c>
      <c r="L16" s="24">
        <v>20399</v>
      </c>
      <c r="M16" s="24">
        <v>6643</v>
      </c>
      <c r="N16" s="24">
        <v>50067</v>
      </c>
      <c r="O16" s="24">
        <v>1055807</v>
      </c>
      <c r="P16" s="24">
        <v>24496</v>
      </c>
      <c r="Q16" s="24">
        <v>-2491119</v>
      </c>
      <c r="R16" s="24">
        <v>-1410816</v>
      </c>
      <c r="S16" s="24"/>
      <c r="T16" s="24">
        <v>656</v>
      </c>
      <c r="U16" s="24"/>
      <c r="V16" s="24">
        <v>656</v>
      </c>
      <c r="W16" s="24">
        <v>1588466</v>
      </c>
      <c r="X16" s="24">
        <v>5734407</v>
      </c>
      <c r="Y16" s="24">
        <v>-4145941</v>
      </c>
      <c r="Z16" s="6">
        <v>-72.3</v>
      </c>
      <c r="AA16" s="22">
        <v>5734407</v>
      </c>
    </row>
    <row r="17" spans="1:27" ht="12.75">
      <c r="A17" s="5" t="s">
        <v>43</v>
      </c>
      <c r="B17" s="3"/>
      <c r="C17" s="22">
        <v>101591526</v>
      </c>
      <c r="D17" s="22">
        <v>70100681</v>
      </c>
      <c r="E17" s="23">
        <v>118498200</v>
      </c>
      <c r="F17" s="24">
        <v>63774210</v>
      </c>
      <c r="G17" s="24">
        <v>1394501</v>
      </c>
      <c r="H17" s="24">
        <v>883873</v>
      </c>
      <c r="I17" s="24"/>
      <c r="J17" s="24">
        <v>2278374</v>
      </c>
      <c r="K17" s="24">
        <v>739672</v>
      </c>
      <c r="L17" s="24">
        <v>720382</v>
      </c>
      <c r="M17" s="24">
        <v>40031085</v>
      </c>
      <c r="N17" s="24">
        <v>41491139</v>
      </c>
      <c r="O17" s="24">
        <v>1014170</v>
      </c>
      <c r="P17" s="24">
        <v>856090</v>
      </c>
      <c r="Q17" s="24">
        <v>16538798</v>
      </c>
      <c r="R17" s="24">
        <v>18409058</v>
      </c>
      <c r="S17" s="24">
        <v>37166</v>
      </c>
      <c r="T17" s="24">
        <v>147831</v>
      </c>
      <c r="U17" s="24"/>
      <c r="V17" s="24">
        <v>184997</v>
      </c>
      <c r="W17" s="24">
        <v>62363568</v>
      </c>
      <c r="X17" s="24">
        <v>63774210</v>
      </c>
      <c r="Y17" s="24">
        <v>-1410642</v>
      </c>
      <c r="Z17" s="6">
        <v>-2.21</v>
      </c>
      <c r="AA17" s="22">
        <v>63774210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363992362</v>
      </c>
      <c r="D19" s="19">
        <f>SUM(D20:D23)</f>
        <v>298273073</v>
      </c>
      <c r="E19" s="20">
        <f t="shared" si="3"/>
        <v>401159988</v>
      </c>
      <c r="F19" s="21">
        <f t="shared" si="3"/>
        <v>375808839</v>
      </c>
      <c r="G19" s="21">
        <f t="shared" si="3"/>
        <v>13804218</v>
      </c>
      <c r="H19" s="21">
        <f t="shared" si="3"/>
        <v>28690045</v>
      </c>
      <c r="I19" s="21">
        <f t="shared" si="3"/>
        <v>0</v>
      </c>
      <c r="J19" s="21">
        <f t="shared" si="3"/>
        <v>42494263</v>
      </c>
      <c r="K19" s="21">
        <f t="shared" si="3"/>
        <v>27357258</v>
      </c>
      <c r="L19" s="21">
        <f t="shared" si="3"/>
        <v>28400785</v>
      </c>
      <c r="M19" s="21">
        <f t="shared" si="3"/>
        <v>30728246</v>
      </c>
      <c r="N19" s="21">
        <f t="shared" si="3"/>
        <v>86486289</v>
      </c>
      <c r="O19" s="21">
        <f t="shared" si="3"/>
        <v>25724143</v>
      </c>
      <c r="P19" s="21">
        <f t="shared" si="3"/>
        <v>30037809</v>
      </c>
      <c r="Q19" s="21">
        <f t="shared" si="3"/>
        <v>56063571</v>
      </c>
      <c r="R19" s="21">
        <f t="shared" si="3"/>
        <v>111825523</v>
      </c>
      <c r="S19" s="21">
        <f t="shared" si="3"/>
        <v>25037667</v>
      </c>
      <c r="T19" s="21">
        <f t="shared" si="3"/>
        <v>79864339</v>
      </c>
      <c r="U19" s="21">
        <f t="shared" si="3"/>
        <v>0</v>
      </c>
      <c r="V19" s="21">
        <f t="shared" si="3"/>
        <v>104902006</v>
      </c>
      <c r="W19" s="21">
        <f t="shared" si="3"/>
        <v>345708081</v>
      </c>
      <c r="X19" s="21">
        <f t="shared" si="3"/>
        <v>375808839</v>
      </c>
      <c r="Y19" s="21">
        <f t="shared" si="3"/>
        <v>-30100758</v>
      </c>
      <c r="Z19" s="4">
        <f>+IF(X19&lt;&gt;0,+(Y19/X19)*100,0)</f>
        <v>-8.009592877085044</v>
      </c>
      <c r="AA19" s="19">
        <f>SUM(AA20:AA23)</f>
        <v>375808839</v>
      </c>
    </row>
    <row r="20" spans="1:27" ht="12.75">
      <c r="A20" s="5" t="s">
        <v>46</v>
      </c>
      <c r="B20" s="3"/>
      <c r="C20" s="22">
        <v>351393824</v>
      </c>
      <c r="D20" s="22">
        <v>287293133</v>
      </c>
      <c r="E20" s="23">
        <v>394775040</v>
      </c>
      <c r="F20" s="24">
        <v>364436052</v>
      </c>
      <c r="G20" s="24">
        <v>12837746</v>
      </c>
      <c r="H20" s="24">
        <v>27364460</v>
      </c>
      <c r="I20" s="24"/>
      <c r="J20" s="24">
        <v>40202206</v>
      </c>
      <c r="K20" s="24">
        <v>26425415</v>
      </c>
      <c r="L20" s="24">
        <v>26605795</v>
      </c>
      <c r="M20" s="24">
        <v>29937891</v>
      </c>
      <c r="N20" s="24">
        <v>82969101</v>
      </c>
      <c r="O20" s="24">
        <v>24826003</v>
      </c>
      <c r="P20" s="24">
        <v>28898236</v>
      </c>
      <c r="Q20" s="24">
        <v>54610483</v>
      </c>
      <c r="R20" s="24">
        <v>108334722</v>
      </c>
      <c r="S20" s="24">
        <v>24016512</v>
      </c>
      <c r="T20" s="24">
        <v>78960542</v>
      </c>
      <c r="U20" s="24"/>
      <c r="V20" s="24">
        <v>102977054</v>
      </c>
      <c r="W20" s="24">
        <v>334483083</v>
      </c>
      <c r="X20" s="24">
        <v>364436052</v>
      </c>
      <c r="Y20" s="24">
        <v>-29952969</v>
      </c>
      <c r="Z20" s="6">
        <v>-8.22</v>
      </c>
      <c r="AA20" s="22">
        <v>364436052</v>
      </c>
    </row>
    <row r="21" spans="1:27" ht="12.75">
      <c r="A21" s="5" t="s">
        <v>47</v>
      </c>
      <c r="B21" s="3"/>
      <c r="C21" s="22"/>
      <c r="D21" s="22"/>
      <c r="E21" s="23">
        <v>5328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>
        <v>5776</v>
      </c>
      <c r="D22" s="25">
        <v>24541</v>
      </c>
      <c r="E22" s="26"/>
      <c r="F22" s="27"/>
      <c r="G22" s="27">
        <v>317</v>
      </c>
      <c r="H22" s="27">
        <v>317</v>
      </c>
      <c r="I22" s="27"/>
      <c r="J22" s="27">
        <v>634</v>
      </c>
      <c r="K22" s="27"/>
      <c r="L22" s="27">
        <v>1817</v>
      </c>
      <c r="M22" s="27">
        <v>1290</v>
      </c>
      <c r="N22" s="27">
        <v>3107</v>
      </c>
      <c r="O22" s="27">
        <v>7190</v>
      </c>
      <c r="P22" s="27">
        <v>8046</v>
      </c>
      <c r="Q22" s="27">
        <v>4615</v>
      </c>
      <c r="R22" s="27">
        <v>19851</v>
      </c>
      <c r="S22" s="27"/>
      <c r="T22" s="27">
        <v>659</v>
      </c>
      <c r="U22" s="27"/>
      <c r="V22" s="27">
        <v>659</v>
      </c>
      <c r="W22" s="27">
        <v>24251</v>
      </c>
      <c r="X22" s="27"/>
      <c r="Y22" s="27">
        <v>24251</v>
      </c>
      <c r="Z22" s="7"/>
      <c r="AA22" s="25"/>
    </row>
    <row r="23" spans="1:27" ht="12.75">
      <c r="A23" s="5" t="s">
        <v>49</v>
      </c>
      <c r="B23" s="3"/>
      <c r="C23" s="22">
        <v>12592762</v>
      </c>
      <c r="D23" s="22">
        <v>10955399</v>
      </c>
      <c r="E23" s="23">
        <v>6379620</v>
      </c>
      <c r="F23" s="24">
        <v>11372787</v>
      </c>
      <c r="G23" s="24">
        <v>966155</v>
      </c>
      <c r="H23" s="24">
        <v>1325268</v>
      </c>
      <c r="I23" s="24"/>
      <c r="J23" s="24">
        <v>2291423</v>
      </c>
      <c r="K23" s="24">
        <v>931843</v>
      </c>
      <c r="L23" s="24">
        <v>1793173</v>
      </c>
      <c r="M23" s="24">
        <v>789065</v>
      </c>
      <c r="N23" s="24">
        <v>3514081</v>
      </c>
      <c r="O23" s="24">
        <v>890950</v>
      </c>
      <c r="P23" s="24">
        <v>1131527</v>
      </c>
      <c r="Q23" s="24">
        <v>1448473</v>
      </c>
      <c r="R23" s="24">
        <v>3470950</v>
      </c>
      <c r="S23" s="24">
        <v>1021155</v>
      </c>
      <c r="T23" s="24">
        <v>903138</v>
      </c>
      <c r="U23" s="24"/>
      <c r="V23" s="24">
        <v>1924293</v>
      </c>
      <c r="W23" s="24">
        <v>11200747</v>
      </c>
      <c r="X23" s="24">
        <v>11372787</v>
      </c>
      <c r="Y23" s="24">
        <v>-172040</v>
      </c>
      <c r="Z23" s="6">
        <v>-1.51</v>
      </c>
      <c r="AA23" s="22">
        <v>11372787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900137253</v>
      </c>
      <c r="D25" s="40">
        <f>+D5+D9+D15+D19+D24</f>
        <v>830151499</v>
      </c>
      <c r="E25" s="41">
        <f t="shared" si="4"/>
        <v>1070470732</v>
      </c>
      <c r="F25" s="42">
        <f t="shared" si="4"/>
        <v>973040625</v>
      </c>
      <c r="G25" s="42">
        <f t="shared" si="4"/>
        <v>214390761</v>
      </c>
      <c r="H25" s="42">
        <f t="shared" si="4"/>
        <v>42953919</v>
      </c>
      <c r="I25" s="42">
        <f t="shared" si="4"/>
        <v>0</v>
      </c>
      <c r="J25" s="42">
        <f t="shared" si="4"/>
        <v>257344680</v>
      </c>
      <c r="K25" s="42">
        <f t="shared" si="4"/>
        <v>39044531</v>
      </c>
      <c r="L25" s="42">
        <f t="shared" si="4"/>
        <v>38425081</v>
      </c>
      <c r="M25" s="42">
        <f t="shared" si="4"/>
        <v>201448549</v>
      </c>
      <c r="N25" s="42">
        <f t="shared" si="4"/>
        <v>278918161</v>
      </c>
      <c r="O25" s="42">
        <f t="shared" si="4"/>
        <v>38344601</v>
      </c>
      <c r="P25" s="42">
        <f t="shared" si="4"/>
        <v>41013359</v>
      </c>
      <c r="Q25" s="42">
        <f t="shared" si="4"/>
        <v>171977625</v>
      </c>
      <c r="R25" s="42">
        <f t="shared" si="4"/>
        <v>251335585</v>
      </c>
      <c r="S25" s="42">
        <f t="shared" si="4"/>
        <v>34208241</v>
      </c>
      <c r="T25" s="42">
        <f t="shared" si="4"/>
        <v>89208228</v>
      </c>
      <c r="U25" s="42">
        <f t="shared" si="4"/>
        <v>0</v>
      </c>
      <c r="V25" s="42">
        <f t="shared" si="4"/>
        <v>123416469</v>
      </c>
      <c r="W25" s="42">
        <f t="shared" si="4"/>
        <v>911014895</v>
      </c>
      <c r="X25" s="42">
        <f t="shared" si="4"/>
        <v>973040625</v>
      </c>
      <c r="Y25" s="42">
        <f t="shared" si="4"/>
        <v>-62025730</v>
      </c>
      <c r="Z25" s="43">
        <f>+IF(X25&lt;&gt;0,+(Y25/X25)*100,0)</f>
        <v>-6.37442347281235</v>
      </c>
      <c r="AA25" s="40">
        <f>+AA5+AA9+AA15+AA19+AA24</f>
        <v>973040625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486906601</v>
      </c>
      <c r="D28" s="19">
        <f>SUM(D29:D31)</f>
        <v>317286887</v>
      </c>
      <c r="E28" s="20">
        <f t="shared" si="5"/>
        <v>475252275</v>
      </c>
      <c r="F28" s="21">
        <f t="shared" si="5"/>
        <v>407210467</v>
      </c>
      <c r="G28" s="21">
        <f t="shared" si="5"/>
        <v>21790719</v>
      </c>
      <c r="H28" s="21">
        <f t="shared" si="5"/>
        <v>21073560</v>
      </c>
      <c r="I28" s="21">
        <f t="shared" si="5"/>
        <v>0</v>
      </c>
      <c r="J28" s="21">
        <f t="shared" si="5"/>
        <v>42864279</v>
      </c>
      <c r="K28" s="21">
        <f t="shared" si="5"/>
        <v>35149521</v>
      </c>
      <c r="L28" s="21">
        <f t="shared" si="5"/>
        <v>33619754</v>
      </c>
      <c r="M28" s="21">
        <f t="shared" si="5"/>
        <v>57157882</v>
      </c>
      <c r="N28" s="21">
        <f t="shared" si="5"/>
        <v>125927157</v>
      </c>
      <c r="O28" s="21">
        <f t="shared" si="5"/>
        <v>39302026</v>
      </c>
      <c r="P28" s="21">
        <f t="shared" si="5"/>
        <v>32111216</v>
      </c>
      <c r="Q28" s="21">
        <f t="shared" si="5"/>
        <v>5603303</v>
      </c>
      <c r="R28" s="21">
        <f t="shared" si="5"/>
        <v>77016545</v>
      </c>
      <c r="S28" s="21">
        <f t="shared" si="5"/>
        <v>24349993</v>
      </c>
      <c r="T28" s="21">
        <f t="shared" si="5"/>
        <v>11992848</v>
      </c>
      <c r="U28" s="21">
        <f t="shared" si="5"/>
        <v>0</v>
      </c>
      <c r="V28" s="21">
        <f t="shared" si="5"/>
        <v>36342841</v>
      </c>
      <c r="W28" s="21">
        <f t="shared" si="5"/>
        <v>282150822</v>
      </c>
      <c r="X28" s="21">
        <f t="shared" si="5"/>
        <v>407210467</v>
      </c>
      <c r="Y28" s="21">
        <f t="shared" si="5"/>
        <v>-125059645</v>
      </c>
      <c r="Z28" s="4">
        <f>+IF(X28&lt;&gt;0,+(Y28/X28)*100,0)</f>
        <v>-30.711304137474443</v>
      </c>
      <c r="AA28" s="19">
        <f>SUM(AA29:AA31)</f>
        <v>407210467</v>
      </c>
    </row>
    <row r="29" spans="1:27" ht="12.75">
      <c r="A29" s="5" t="s">
        <v>32</v>
      </c>
      <c r="B29" s="3"/>
      <c r="C29" s="22">
        <v>124755856</v>
      </c>
      <c r="D29" s="22">
        <v>66348961</v>
      </c>
      <c r="E29" s="23">
        <v>174008112</v>
      </c>
      <c r="F29" s="24">
        <v>106449036</v>
      </c>
      <c r="G29" s="24">
        <v>7903450</v>
      </c>
      <c r="H29" s="24">
        <v>5360996</v>
      </c>
      <c r="I29" s="24"/>
      <c r="J29" s="24">
        <v>13264446</v>
      </c>
      <c r="K29" s="24">
        <v>7592046</v>
      </c>
      <c r="L29" s="24">
        <v>6985760</v>
      </c>
      <c r="M29" s="24">
        <v>7138097</v>
      </c>
      <c r="N29" s="24">
        <v>21715903</v>
      </c>
      <c r="O29" s="24">
        <v>5948453</v>
      </c>
      <c r="P29" s="24">
        <v>6417388</v>
      </c>
      <c r="Q29" s="24">
        <v>10753690</v>
      </c>
      <c r="R29" s="24">
        <v>23119531</v>
      </c>
      <c r="S29" s="24">
        <v>4344211</v>
      </c>
      <c r="T29" s="24">
        <v>3830172</v>
      </c>
      <c r="U29" s="24"/>
      <c r="V29" s="24">
        <v>8174383</v>
      </c>
      <c r="W29" s="24">
        <v>66274263</v>
      </c>
      <c r="X29" s="24">
        <v>106449036</v>
      </c>
      <c r="Y29" s="24">
        <v>-40174773</v>
      </c>
      <c r="Z29" s="6">
        <v>-37.74</v>
      </c>
      <c r="AA29" s="22">
        <v>106449036</v>
      </c>
    </row>
    <row r="30" spans="1:27" ht="12.75">
      <c r="A30" s="5" t="s">
        <v>33</v>
      </c>
      <c r="B30" s="3"/>
      <c r="C30" s="25">
        <v>362150745</v>
      </c>
      <c r="D30" s="25">
        <v>250937926</v>
      </c>
      <c r="E30" s="26">
        <v>301244163</v>
      </c>
      <c r="F30" s="27">
        <v>300761431</v>
      </c>
      <c r="G30" s="27">
        <v>13887269</v>
      </c>
      <c r="H30" s="27">
        <v>15712564</v>
      </c>
      <c r="I30" s="27"/>
      <c r="J30" s="27">
        <v>29599833</v>
      </c>
      <c r="K30" s="27">
        <v>27557475</v>
      </c>
      <c r="L30" s="27">
        <v>26633994</v>
      </c>
      <c r="M30" s="27">
        <v>50019785</v>
      </c>
      <c r="N30" s="27">
        <v>104211254</v>
      </c>
      <c r="O30" s="27">
        <v>33353573</v>
      </c>
      <c r="P30" s="27">
        <v>25693828</v>
      </c>
      <c r="Q30" s="27">
        <v>-5150387</v>
      </c>
      <c r="R30" s="27">
        <v>53897014</v>
      </c>
      <c r="S30" s="27">
        <v>20005782</v>
      </c>
      <c r="T30" s="27">
        <v>8162676</v>
      </c>
      <c r="U30" s="27"/>
      <c r="V30" s="27">
        <v>28168458</v>
      </c>
      <c r="W30" s="27">
        <v>215876559</v>
      </c>
      <c r="X30" s="27">
        <v>300761431</v>
      </c>
      <c r="Y30" s="27">
        <v>-84884872</v>
      </c>
      <c r="Z30" s="7">
        <v>-28.22</v>
      </c>
      <c r="AA30" s="25">
        <v>300761431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16893153</v>
      </c>
      <c r="D32" s="19">
        <f>SUM(D33:D37)</f>
        <v>7709716</v>
      </c>
      <c r="E32" s="20">
        <f t="shared" si="6"/>
        <v>21996636</v>
      </c>
      <c r="F32" s="21">
        <f t="shared" si="6"/>
        <v>32058298</v>
      </c>
      <c r="G32" s="21">
        <f t="shared" si="6"/>
        <v>632728</v>
      </c>
      <c r="H32" s="21">
        <f t="shared" si="6"/>
        <v>709948</v>
      </c>
      <c r="I32" s="21">
        <f t="shared" si="6"/>
        <v>0</v>
      </c>
      <c r="J32" s="21">
        <f t="shared" si="6"/>
        <v>1342676</v>
      </c>
      <c r="K32" s="21">
        <f t="shared" si="6"/>
        <v>883668</v>
      </c>
      <c r="L32" s="21">
        <f t="shared" si="6"/>
        <v>834533</v>
      </c>
      <c r="M32" s="21">
        <f t="shared" si="6"/>
        <v>1026258</v>
      </c>
      <c r="N32" s="21">
        <f t="shared" si="6"/>
        <v>2744459</v>
      </c>
      <c r="O32" s="21">
        <f t="shared" si="6"/>
        <v>799681</v>
      </c>
      <c r="P32" s="21">
        <f t="shared" si="6"/>
        <v>956088</v>
      </c>
      <c r="Q32" s="21">
        <f t="shared" si="6"/>
        <v>1016783</v>
      </c>
      <c r="R32" s="21">
        <f t="shared" si="6"/>
        <v>2772552</v>
      </c>
      <c r="S32" s="21">
        <f t="shared" si="6"/>
        <v>744305</v>
      </c>
      <c r="T32" s="21">
        <f t="shared" si="6"/>
        <v>643925</v>
      </c>
      <c r="U32" s="21">
        <f t="shared" si="6"/>
        <v>0</v>
      </c>
      <c r="V32" s="21">
        <f t="shared" si="6"/>
        <v>1388230</v>
      </c>
      <c r="W32" s="21">
        <f t="shared" si="6"/>
        <v>8247917</v>
      </c>
      <c r="X32" s="21">
        <f t="shared" si="6"/>
        <v>32058298</v>
      </c>
      <c r="Y32" s="21">
        <f t="shared" si="6"/>
        <v>-23810381</v>
      </c>
      <c r="Z32" s="4">
        <f>+IF(X32&lt;&gt;0,+(Y32/X32)*100,0)</f>
        <v>-74.27213072883657</v>
      </c>
      <c r="AA32" s="19">
        <f>SUM(AA33:AA37)</f>
        <v>32058298</v>
      </c>
    </row>
    <row r="33" spans="1:27" ht="12.75">
      <c r="A33" s="5" t="s">
        <v>36</v>
      </c>
      <c r="B33" s="3"/>
      <c r="C33" s="22">
        <v>2508733</v>
      </c>
      <c r="D33" s="22">
        <v>2478130</v>
      </c>
      <c r="E33" s="23">
        <v>3406260</v>
      </c>
      <c r="F33" s="24">
        <v>3601935</v>
      </c>
      <c r="G33" s="24">
        <v>221195</v>
      </c>
      <c r="H33" s="24">
        <v>199982</v>
      </c>
      <c r="I33" s="24"/>
      <c r="J33" s="24">
        <v>421177</v>
      </c>
      <c r="K33" s="24">
        <v>270038</v>
      </c>
      <c r="L33" s="24">
        <v>219287</v>
      </c>
      <c r="M33" s="24">
        <v>273008</v>
      </c>
      <c r="N33" s="24">
        <v>762333</v>
      </c>
      <c r="O33" s="24">
        <v>210033</v>
      </c>
      <c r="P33" s="24">
        <v>342303</v>
      </c>
      <c r="Q33" s="24">
        <v>464173</v>
      </c>
      <c r="R33" s="24">
        <v>1016509</v>
      </c>
      <c r="S33" s="24">
        <v>216309</v>
      </c>
      <c r="T33" s="24">
        <v>200560</v>
      </c>
      <c r="U33" s="24"/>
      <c r="V33" s="24">
        <v>416869</v>
      </c>
      <c r="W33" s="24">
        <v>2616888</v>
      </c>
      <c r="X33" s="24">
        <v>3601935</v>
      </c>
      <c r="Y33" s="24">
        <v>-985047</v>
      </c>
      <c r="Z33" s="6">
        <v>-27.35</v>
      </c>
      <c r="AA33" s="22">
        <v>3601935</v>
      </c>
    </row>
    <row r="34" spans="1:27" ht="12.75">
      <c r="A34" s="5" t="s">
        <v>37</v>
      </c>
      <c r="B34" s="3"/>
      <c r="C34" s="22">
        <v>1129557</v>
      </c>
      <c r="D34" s="22">
        <v>950750</v>
      </c>
      <c r="E34" s="23">
        <v>2034228</v>
      </c>
      <c r="F34" s="24">
        <v>1432909</v>
      </c>
      <c r="G34" s="24">
        <v>73765</v>
      </c>
      <c r="H34" s="24">
        <v>80113</v>
      </c>
      <c r="I34" s="24"/>
      <c r="J34" s="24">
        <v>153878</v>
      </c>
      <c r="K34" s="24">
        <v>143025</v>
      </c>
      <c r="L34" s="24">
        <v>107605</v>
      </c>
      <c r="M34" s="24">
        <v>106034</v>
      </c>
      <c r="N34" s="24">
        <v>356664</v>
      </c>
      <c r="O34" s="24">
        <v>108572</v>
      </c>
      <c r="P34" s="24">
        <v>145707</v>
      </c>
      <c r="Q34" s="24">
        <v>86847</v>
      </c>
      <c r="R34" s="24">
        <v>341126</v>
      </c>
      <c r="S34" s="24">
        <v>71548</v>
      </c>
      <c r="T34" s="24">
        <v>85130</v>
      </c>
      <c r="U34" s="24"/>
      <c r="V34" s="24">
        <v>156678</v>
      </c>
      <c r="W34" s="24">
        <v>1008346</v>
      </c>
      <c r="X34" s="24">
        <v>1432909</v>
      </c>
      <c r="Y34" s="24">
        <v>-424563</v>
      </c>
      <c r="Z34" s="6">
        <v>-29.63</v>
      </c>
      <c r="AA34" s="22">
        <v>1432909</v>
      </c>
    </row>
    <row r="35" spans="1:27" ht="12.75">
      <c r="A35" s="5" t="s">
        <v>38</v>
      </c>
      <c r="B35" s="3"/>
      <c r="C35" s="22">
        <v>10751128</v>
      </c>
      <c r="D35" s="22">
        <v>2797128</v>
      </c>
      <c r="E35" s="23">
        <v>13451940</v>
      </c>
      <c r="F35" s="24">
        <v>24014944</v>
      </c>
      <c r="G35" s="24">
        <v>256508</v>
      </c>
      <c r="H35" s="24">
        <v>325835</v>
      </c>
      <c r="I35" s="24"/>
      <c r="J35" s="24">
        <v>582343</v>
      </c>
      <c r="K35" s="24">
        <v>257724</v>
      </c>
      <c r="L35" s="24">
        <v>325888</v>
      </c>
      <c r="M35" s="24">
        <v>447895</v>
      </c>
      <c r="N35" s="24">
        <v>1031507</v>
      </c>
      <c r="O35" s="24">
        <v>308018</v>
      </c>
      <c r="P35" s="24">
        <v>287699</v>
      </c>
      <c r="Q35" s="24">
        <v>289307</v>
      </c>
      <c r="R35" s="24">
        <v>885024</v>
      </c>
      <c r="S35" s="24">
        <v>287545</v>
      </c>
      <c r="T35" s="24">
        <v>275174</v>
      </c>
      <c r="U35" s="24"/>
      <c r="V35" s="24">
        <v>562719</v>
      </c>
      <c r="W35" s="24">
        <v>3061593</v>
      </c>
      <c r="X35" s="24">
        <v>24014944</v>
      </c>
      <c r="Y35" s="24">
        <v>-20953351</v>
      </c>
      <c r="Z35" s="6">
        <v>-87.25</v>
      </c>
      <c r="AA35" s="22">
        <v>24014944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2503735</v>
      </c>
      <c r="D37" s="25">
        <v>1483708</v>
      </c>
      <c r="E37" s="26">
        <v>3104208</v>
      </c>
      <c r="F37" s="27">
        <v>3008510</v>
      </c>
      <c r="G37" s="27">
        <v>81260</v>
      </c>
      <c r="H37" s="27">
        <v>104018</v>
      </c>
      <c r="I37" s="27"/>
      <c r="J37" s="27">
        <v>185278</v>
      </c>
      <c r="K37" s="27">
        <v>212881</v>
      </c>
      <c r="L37" s="27">
        <v>181753</v>
      </c>
      <c r="M37" s="27">
        <v>199321</v>
      </c>
      <c r="N37" s="27">
        <v>593955</v>
      </c>
      <c r="O37" s="27">
        <v>173058</v>
      </c>
      <c r="P37" s="27">
        <v>180379</v>
      </c>
      <c r="Q37" s="27">
        <v>176456</v>
      </c>
      <c r="R37" s="27">
        <v>529893</v>
      </c>
      <c r="S37" s="27">
        <v>168903</v>
      </c>
      <c r="T37" s="27">
        <v>83061</v>
      </c>
      <c r="U37" s="27"/>
      <c r="V37" s="27">
        <v>251964</v>
      </c>
      <c r="W37" s="27">
        <v>1561090</v>
      </c>
      <c r="X37" s="27">
        <v>3008510</v>
      </c>
      <c r="Y37" s="27">
        <v>-1447420</v>
      </c>
      <c r="Z37" s="7">
        <v>-48.11</v>
      </c>
      <c r="AA37" s="25">
        <v>3008510</v>
      </c>
    </row>
    <row r="38" spans="1:27" ht="12.75">
      <c r="A38" s="2" t="s">
        <v>41</v>
      </c>
      <c r="B38" s="8"/>
      <c r="C38" s="19">
        <f aca="true" t="shared" si="7" ref="C38:Y38">SUM(C39:C41)</f>
        <v>90360654</v>
      </c>
      <c r="D38" s="19">
        <f>SUM(D39:D41)</f>
        <v>66264284</v>
      </c>
      <c r="E38" s="20">
        <f t="shared" si="7"/>
        <v>101774676</v>
      </c>
      <c r="F38" s="21">
        <f t="shared" si="7"/>
        <v>86262070</v>
      </c>
      <c r="G38" s="21">
        <f t="shared" si="7"/>
        <v>6201413</v>
      </c>
      <c r="H38" s="21">
        <f t="shared" si="7"/>
        <v>6415216</v>
      </c>
      <c r="I38" s="21">
        <f t="shared" si="7"/>
        <v>0</v>
      </c>
      <c r="J38" s="21">
        <f t="shared" si="7"/>
        <v>12616629</v>
      </c>
      <c r="K38" s="21">
        <f t="shared" si="7"/>
        <v>6484244</v>
      </c>
      <c r="L38" s="21">
        <f t="shared" si="7"/>
        <v>8835791</v>
      </c>
      <c r="M38" s="21">
        <f t="shared" si="7"/>
        <v>7718336</v>
      </c>
      <c r="N38" s="21">
        <f t="shared" si="7"/>
        <v>23038371</v>
      </c>
      <c r="O38" s="21">
        <f t="shared" si="7"/>
        <v>6797606</v>
      </c>
      <c r="P38" s="21">
        <f t="shared" si="7"/>
        <v>7490848</v>
      </c>
      <c r="Q38" s="21">
        <f t="shared" si="7"/>
        <v>9031757</v>
      </c>
      <c r="R38" s="21">
        <f t="shared" si="7"/>
        <v>23320211</v>
      </c>
      <c r="S38" s="21">
        <f t="shared" si="7"/>
        <v>5950980</v>
      </c>
      <c r="T38" s="21">
        <f t="shared" si="7"/>
        <v>6171033</v>
      </c>
      <c r="U38" s="21">
        <f t="shared" si="7"/>
        <v>0</v>
      </c>
      <c r="V38" s="21">
        <f t="shared" si="7"/>
        <v>12122013</v>
      </c>
      <c r="W38" s="21">
        <f t="shared" si="7"/>
        <v>71097224</v>
      </c>
      <c r="X38" s="21">
        <f t="shared" si="7"/>
        <v>86262070</v>
      </c>
      <c r="Y38" s="21">
        <f t="shared" si="7"/>
        <v>-15164846</v>
      </c>
      <c r="Z38" s="4">
        <f>+IF(X38&lt;&gt;0,+(Y38/X38)*100,0)</f>
        <v>-17.579969968260674</v>
      </c>
      <c r="AA38" s="19">
        <f>SUM(AA39:AA41)</f>
        <v>86262070</v>
      </c>
    </row>
    <row r="39" spans="1:27" ht="12.75">
      <c r="A39" s="5" t="s">
        <v>42</v>
      </c>
      <c r="B39" s="3"/>
      <c r="C39" s="22">
        <v>24543734</v>
      </c>
      <c r="D39" s="22">
        <v>17836437</v>
      </c>
      <c r="E39" s="23">
        <v>25682964</v>
      </c>
      <c r="F39" s="24">
        <v>27054044</v>
      </c>
      <c r="G39" s="24">
        <v>1372979</v>
      </c>
      <c r="H39" s="24">
        <v>1572155</v>
      </c>
      <c r="I39" s="24"/>
      <c r="J39" s="24">
        <v>2945134</v>
      </c>
      <c r="K39" s="24">
        <v>1523783</v>
      </c>
      <c r="L39" s="24">
        <v>3424672</v>
      </c>
      <c r="M39" s="24">
        <v>1895530</v>
      </c>
      <c r="N39" s="24">
        <v>6843985</v>
      </c>
      <c r="O39" s="24">
        <v>1451528</v>
      </c>
      <c r="P39" s="24">
        <v>2300397</v>
      </c>
      <c r="Q39" s="24">
        <v>2105791</v>
      </c>
      <c r="R39" s="24">
        <v>5857716</v>
      </c>
      <c r="S39" s="24">
        <v>1595011</v>
      </c>
      <c r="T39" s="24">
        <v>1380542</v>
      </c>
      <c r="U39" s="24"/>
      <c r="V39" s="24">
        <v>2975553</v>
      </c>
      <c r="W39" s="24">
        <v>18622388</v>
      </c>
      <c r="X39" s="24">
        <v>27054044</v>
      </c>
      <c r="Y39" s="24">
        <v>-8431656</v>
      </c>
      <c r="Z39" s="6">
        <v>-31.17</v>
      </c>
      <c r="AA39" s="22">
        <v>27054044</v>
      </c>
    </row>
    <row r="40" spans="1:27" ht="12.75">
      <c r="A40" s="5" t="s">
        <v>43</v>
      </c>
      <c r="B40" s="3"/>
      <c r="C40" s="22">
        <v>65816920</v>
      </c>
      <c r="D40" s="22">
        <v>48427847</v>
      </c>
      <c r="E40" s="23">
        <v>76091712</v>
      </c>
      <c r="F40" s="24">
        <v>59208026</v>
      </c>
      <c r="G40" s="24">
        <v>4828434</v>
      </c>
      <c r="H40" s="24">
        <v>4843061</v>
      </c>
      <c r="I40" s="24"/>
      <c r="J40" s="24">
        <v>9671495</v>
      </c>
      <c r="K40" s="24">
        <v>4960461</v>
      </c>
      <c r="L40" s="24">
        <v>5411119</v>
      </c>
      <c r="M40" s="24">
        <v>5822806</v>
      </c>
      <c r="N40" s="24">
        <v>16194386</v>
      </c>
      <c r="O40" s="24">
        <v>5346078</v>
      </c>
      <c r="P40" s="24">
        <v>5190451</v>
      </c>
      <c r="Q40" s="24">
        <v>6925966</v>
      </c>
      <c r="R40" s="24">
        <v>17462495</v>
      </c>
      <c r="S40" s="24">
        <v>4355969</v>
      </c>
      <c r="T40" s="24">
        <v>4790491</v>
      </c>
      <c r="U40" s="24"/>
      <c r="V40" s="24">
        <v>9146460</v>
      </c>
      <c r="W40" s="24">
        <v>52474836</v>
      </c>
      <c r="X40" s="24">
        <v>59208026</v>
      </c>
      <c r="Y40" s="24">
        <v>-6733190</v>
      </c>
      <c r="Z40" s="6">
        <v>-11.37</v>
      </c>
      <c r="AA40" s="22">
        <v>59208026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311329516</v>
      </c>
      <c r="D42" s="19">
        <f>SUM(D43:D46)</f>
        <v>290819298</v>
      </c>
      <c r="E42" s="20">
        <f t="shared" si="8"/>
        <v>359950596</v>
      </c>
      <c r="F42" s="21">
        <f t="shared" si="8"/>
        <v>383800565</v>
      </c>
      <c r="G42" s="21">
        <f t="shared" si="8"/>
        <v>4417337</v>
      </c>
      <c r="H42" s="21">
        <f t="shared" si="8"/>
        <v>39356625</v>
      </c>
      <c r="I42" s="21">
        <f t="shared" si="8"/>
        <v>0</v>
      </c>
      <c r="J42" s="21">
        <f t="shared" si="8"/>
        <v>43773962</v>
      </c>
      <c r="K42" s="21">
        <f t="shared" si="8"/>
        <v>25563880</v>
      </c>
      <c r="L42" s="21">
        <f t="shared" si="8"/>
        <v>29128353</v>
      </c>
      <c r="M42" s="21">
        <f t="shared" si="8"/>
        <v>28443919</v>
      </c>
      <c r="N42" s="21">
        <f t="shared" si="8"/>
        <v>83136152</v>
      </c>
      <c r="O42" s="21">
        <f t="shared" si="8"/>
        <v>4071501</v>
      </c>
      <c r="P42" s="21">
        <f t="shared" si="8"/>
        <v>24516924</v>
      </c>
      <c r="Q42" s="21">
        <f t="shared" si="8"/>
        <v>71732626</v>
      </c>
      <c r="R42" s="21">
        <f t="shared" si="8"/>
        <v>100321051</v>
      </c>
      <c r="S42" s="21">
        <f t="shared" si="8"/>
        <v>32478736</v>
      </c>
      <c r="T42" s="21">
        <f t="shared" si="8"/>
        <v>11045581</v>
      </c>
      <c r="U42" s="21">
        <f t="shared" si="8"/>
        <v>0</v>
      </c>
      <c r="V42" s="21">
        <f t="shared" si="8"/>
        <v>43524317</v>
      </c>
      <c r="W42" s="21">
        <f t="shared" si="8"/>
        <v>270755482</v>
      </c>
      <c r="X42" s="21">
        <f t="shared" si="8"/>
        <v>383800565</v>
      </c>
      <c r="Y42" s="21">
        <f t="shared" si="8"/>
        <v>-113045083</v>
      </c>
      <c r="Z42" s="4">
        <f>+IF(X42&lt;&gt;0,+(Y42/X42)*100,0)</f>
        <v>-29.45412104851904</v>
      </c>
      <c r="AA42" s="19">
        <f>SUM(AA43:AA46)</f>
        <v>383800565</v>
      </c>
    </row>
    <row r="43" spans="1:27" ht="12.75">
      <c r="A43" s="5" t="s">
        <v>46</v>
      </c>
      <c r="B43" s="3"/>
      <c r="C43" s="22">
        <v>283767354</v>
      </c>
      <c r="D43" s="22">
        <v>237812561</v>
      </c>
      <c r="E43" s="23">
        <v>292503936</v>
      </c>
      <c r="F43" s="24">
        <v>306574065</v>
      </c>
      <c r="G43" s="24">
        <v>2833956</v>
      </c>
      <c r="H43" s="24">
        <v>37101765</v>
      </c>
      <c r="I43" s="24"/>
      <c r="J43" s="24">
        <v>39935721</v>
      </c>
      <c r="K43" s="24">
        <v>23883290</v>
      </c>
      <c r="L43" s="24">
        <v>25906323</v>
      </c>
      <c r="M43" s="24">
        <v>25863511</v>
      </c>
      <c r="N43" s="24">
        <v>75653124</v>
      </c>
      <c r="O43" s="24">
        <v>1958703</v>
      </c>
      <c r="P43" s="24">
        <v>22247672</v>
      </c>
      <c r="Q43" s="24">
        <v>37133135</v>
      </c>
      <c r="R43" s="24">
        <v>61339510</v>
      </c>
      <c r="S43" s="24">
        <v>22367751</v>
      </c>
      <c r="T43" s="24">
        <v>3756553</v>
      </c>
      <c r="U43" s="24"/>
      <c r="V43" s="24">
        <v>26124304</v>
      </c>
      <c r="W43" s="24">
        <v>203052659</v>
      </c>
      <c r="X43" s="24">
        <v>306574065</v>
      </c>
      <c r="Y43" s="24">
        <v>-103521406</v>
      </c>
      <c r="Z43" s="6">
        <v>-33.77</v>
      </c>
      <c r="AA43" s="22">
        <v>306574065</v>
      </c>
    </row>
    <row r="44" spans="1:27" ht="12.75">
      <c r="A44" s="5" t="s">
        <v>47</v>
      </c>
      <c r="B44" s="3"/>
      <c r="C44" s="22">
        <v>798255</v>
      </c>
      <c r="D44" s="22">
        <v>75929</v>
      </c>
      <c r="E44" s="23"/>
      <c r="F44" s="24">
        <v>90306</v>
      </c>
      <c r="G44" s="24"/>
      <c r="H44" s="24">
        <v>6228</v>
      </c>
      <c r="I44" s="24"/>
      <c r="J44" s="24">
        <v>6228</v>
      </c>
      <c r="K44" s="24">
        <v>7209</v>
      </c>
      <c r="L44" s="24">
        <v>5145</v>
      </c>
      <c r="M44" s="24">
        <v>32909</v>
      </c>
      <c r="N44" s="24">
        <v>45263</v>
      </c>
      <c r="O44" s="24">
        <v>6443</v>
      </c>
      <c r="P44" s="24">
        <v>2322</v>
      </c>
      <c r="Q44" s="24">
        <v>7410</v>
      </c>
      <c r="R44" s="24">
        <v>16175</v>
      </c>
      <c r="S44" s="24">
        <v>4872</v>
      </c>
      <c r="T44" s="24"/>
      <c r="U44" s="24"/>
      <c r="V44" s="24">
        <v>4872</v>
      </c>
      <c r="W44" s="24">
        <v>72538</v>
      </c>
      <c r="X44" s="24">
        <v>90306</v>
      </c>
      <c r="Y44" s="24">
        <v>-17768</v>
      </c>
      <c r="Z44" s="6">
        <v>-19.68</v>
      </c>
      <c r="AA44" s="22">
        <v>90306</v>
      </c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26763907</v>
      </c>
      <c r="D46" s="22">
        <v>52930808</v>
      </c>
      <c r="E46" s="23">
        <v>67446660</v>
      </c>
      <c r="F46" s="24">
        <v>77136194</v>
      </c>
      <c r="G46" s="24">
        <v>1583381</v>
      </c>
      <c r="H46" s="24">
        <v>2248632</v>
      </c>
      <c r="I46" s="24"/>
      <c r="J46" s="24">
        <v>3832013</v>
      </c>
      <c r="K46" s="24">
        <v>1673381</v>
      </c>
      <c r="L46" s="24">
        <v>3216885</v>
      </c>
      <c r="M46" s="24">
        <v>2547499</v>
      </c>
      <c r="N46" s="24">
        <v>7437765</v>
      </c>
      <c r="O46" s="24">
        <v>2106355</v>
      </c>
      <c r="P46" s="24">
        <v>2266930</v>
      </c>
      <c r="Q46" s="24">
        <v>34592081</v>
      </c>
      <c r="R46" s="24">
        <v>38965366</v>
      </c>
      <c r="S46" s="24">
        <v>10106113</v>
      </c>
      <c r="T46" s="24">
        <v>7289028</v>
      </c>
      <c r="U46" s="24"/>
      <c r="V46" s="24">
        <v>17395141</v>
      </c>
      <c r="W46" s="24">
        <v>67630285</v>
      </c>
      <c r="X46" s="24">
        <v>77136194</v>
      </c>
      <c r="Y46" s="24">
        <v>-9505909</v>
      </c>
      <c r="Z46" s="6">
        <v>-12.32</v>
      </c>
      <c r="AA46" s="22">
        <v>77136194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905489924</v>
      </c>
      <c r="D48" s="40">
        <f>+D28+D32+D38+D42+D47</f>
        <v>682080185</v>
      </c>
      <c r="E48" s="41">
        <f t="shared" si="9"/>
        <v>958974183</v>
      </c>
      <c r="F48" s="42">
        <f t="shared" si="9"/>
        <v>909331400</v>
      </c>
      <c r="G48" s="42">
        <f t="shared" si="9"/>
        <v>33042197</v>
      </c>
      <c r="H48" s="42">
        <f t="shared" si="9"/>
        <v>67555349</v>
      </c>
      <c r="I48" s="42">
        <f t="shared" si="9"/>
        <v>0</v>
      </c>
      <c r="J48" s="42">
        <f t="shared" si="9"/>
        <v>100597546</v>
      </c>
      <c r="K48" s="42">
        <f t="shared" si="9"/>
        <v>68081313</v>
      </c>
      <c r="L48" s="42">
        <f t="shared" si="9"/>
        <v>72418431</v>
      </c>
      <c r="M48" s="42">
        <f t="shared" si="9"/>
        <v>94346395</v>
      </c>
      <c r="N48" s="42">
        <f t="shared" si="9"/>
        <v>234846139</v>
      </c>
      <c r="O48" s="42">
        <f t="shared" si="9"/>
        <v>50970814</v>
      </c>
      <c r="P48" s="42">
        <f t="shared" si="9"/>
        <v>65075076</v>
      </c>
      <c r="Q48" s="42">
        <f t="shared" si="9"/>
        <v>87384469</v>
      </c>
      <c r="R48" s="42">
        <f t="shared" si="9"/>
        <v>203430359</v>
      </c>
      <c r="S48" s="42">
        <f t="shared" si="9"/>
        <v>63524014</v>
      </c>
      <c r="T48" s="42">
        <f t="shared" si="9"/>
        <v>29853387</v>
      </c>
      <c r="U48" s="42">
        <f t="shared" si="9"/>
        <v>0</v>
      </c>
      <c r="V48" s="42">
        <f t="shared" si="9"/>
        <v>93377401</v>
      </c>
      <c r="W48" s="42">
        <f t="shared" si="9"/>
        <v>632251445</v>
      </c>
      <c r="X48" s="42">
        <f t="shared" si="9"/>
        <v>909331400</v>
      </c>
      <c r="Y48" s="42">
        <f t="shared" si="9"/>
        <v>-277079955</v>
      </c>
      <c r="Z48" s="43">
        <f>+IF(X48&lt;&gt;0,+(Y48/X48)*100,0)</f>
        <v>-30.470734321942473</v>
      </c>
      <c r="AA48" s="40">
        <f>+AA28+AA32+AA38+AA42+AA47</f>
        <v>909331400</v>
      </c>
    </row>
    <row r="49" spans="1:27" ht="12.75">
      <c r="A49" s="14" t="s">
        <v>84</v>
      </c>
      <c r="B49" s="15"/>
      <c r="C49" s="44">
        <f aca="true" t="shared" si="10" ref="C49:Y49">+C25-C48</f>
        <v>-5352671</v>
      </c>
      <c r="D49" s="44">
        <f>+D25-D48</f>
        <v>148071314</v>
      </c>
      <c r="E49" s="45">
        <f t="shared" si="10"/>
        <v>111496549</v>
      </c>
      <c r="F49" s="46">
        <f t="shared" si="10"/>
        <v>63709225</v>
      </c>
      <c r="G49" s="46">
        <f t="shared" si="10"/>
        <v>181348564</v>
      </c>
      <c r="H49" s="46">
        <f t="shared" si="10"/>
        <v>-24601430</v>
      </c>
      <c r="I49" s="46">
        <f t="shared" si="10"/>
        <v>0</v>
      </c>
      <c r="J49" s="46">
        <f t="shared" si="10"/>
        <v>156747134</v>
      </c>
      <c r="K49" s="46">
        <f t="shared" si="10"/>
        <v>-29036782</v>
      </c>
      <c r="L49" s="46">
        <f t="shared" si="10"/>
        <v>-33993350</v>
      </c>
      <c r="M49" s="46">
        <f t="shared" si="10"/>
        <v>107102154</v>
      </c>
      <c r="N49" s="46">
        <f t="shared" si="10"/>
        <v>44072022</v>
      </c>
      <c r="O49" s="46">
        <f t="shared" si="10"/>
        <v>-12626213</v>
      </c>
      <c r="P49" s="46">
        <f t="shared" si="10"/>
        <v>-24061717</v>
      </c>
      <c r="Q49" s="46">
        <f t="shared" si="10"/>
        <v>84593156</v>
      </c>
      <c r="R49" s="46">
        <f t="shared" si="10"/>
        <v>47905226</v>
      </c>
      <c r="S49" s="46">
        <f t="shared" si="10"/>
        <v>-29315773</v>
      </c>
      <c r="T49" s="46">
        <f t="shared" si="10"/>
        <v>59354841</v>
      </c>
      <c r="U49" s="46">
        <f t="shared" si="10"/>
        <v>0</v>
      </c>
      <c r="V49" s="46">
        <f t="shared" si="10"/>
        <v>30039068</v>
      </c>
      <c r="W49" s="46">
        <f t="shared" si="10"/>
        <v>278763450</v>
      </c>
      <c r="X49" s="46">
        <f>IF(F25=F48,0,X25-X48)</f>
        <v>63709225</v>
      </c>
      <c r="Y49" s="46">
        <f t="shared" si="10"/>
        <v>215054225</v>
      </c>
      <c r="Z49" s="47">
        <f>+IF(X49&lt;&gt;0,+(Y49/X49)*100,0)</f>
        <v>337.5558641625291</v>
      </c>
      <c r="AA49" s="44">
        <f>+AA25-AA48</f>
        <v>63709225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390428022</v>
      </c>
      <c r="D5" s="19">
        <f>SUM(D6:D8)</f>
        <v>0</v>
      </c>
      <c r="E5" s="20">
        <f t="shared" si="0"/>
        <v>389508060</v>
      </c>
      <c r="F5" s="21">
        <f t="shared" si="0"/>
        <v>418507126</v>
      </c>
      <c r="G5" s="21">
        <f t="shared" si="0"/>
        <v>156698361</v>
      </c>
      <c r="H5" s="21">
        <f t="shared" si="0"/>
        <v>-103421364</v>
      </c>
      <c r="I5" s="21">
        <f t="shared" si="0"/>
        <v>4899945</v>
      </c>
      <c r="J5" s="21">
        <f t="shared" si="0"/>
        <v>58176942</v>
      </c>
      <c r="K5" s="21">
        <f t="shared" si="0"/>
        <v>4372486</v>
      </c>
      <c r="L5" s="21">
        <f t="shared" si="0"/>
        <v>4162903</v>
      </c>
      <c r="M5" s="21">
        <f t="shared" si="0"/>
        <v>127349458</v>
      </c>
      <c r="N5" s="21">
        <f t="shared" si="0"/>
        <v>135884847</v>
      </c>
      <c r="O5" s="21">
        <f t="shared" si="0"/>
        <v>4751833</v>
      </c>
      <c r="P5" s="21">
        <f t="shared" si="0"/>
        <v>4579656</v>
      </c>
      <c r="Q5" s="21">
        <f t="shared" si="0"/>
        <v>96280037</v>
      </c>
      <c r="R5" s="21">
        <f t="shared" si="0"/>
        <v>105611526</v>
      </c>
      <c r="S5" s="21">
        <f t="shared" si="0"/>
        <v>2992808</v>
      </c>
      <c r="T5" s="21">
        <f t="shared" si="0"/>
        <v>3333668</v>
      </c>
      <c r="U5" s="21">
        <f t="shared" si="0"/>
        <v>0</v>
      </c>
      <c r="V5" s="21">
        <f t="shared" si="0"/>
        <v>6326476</v>
      </c>
      <c r="W5" s="21">
        <f t="shared" si="0"/>
        <v>305999791</v>
      </c>
      <c r="X5" s="21">
        <f t="shared" si="0"/>
        <v>418507126</v>
      </c>
      <c r="Y5" s="21">
        <f t="shared" si="0"/>
        <v>-112507335</v>
      </c>
      <c r="Z5" s="4">
        <f>+IF(X5&lt;&gt;0,+(Y5/X5)*100,0)</f>
        <v>-26.883015368297457</v>
      </c>
      <c r="AA5" s="19">
        <f>SUM(AA6:AA8)</f>
        <v>418507126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390428022</v>
      </c>
      <c r="D7" s="25"/>
      <c r="E7" s="26">
        <v>389508060</v>
      </c>
      <c r="F7" s="27">
        <v>418507126</v>
      </c>
      <c r="G7" s="27">
        <v>156698361</v>
      </c>
      <c r="H7" s="27">
        <v>-103421364</v>
      </c>
      <c r="I7" s="27">
        <v>4899945</v>
      </c>
      <c r="J7" s="27">
        <v>58176942</v>
      </c>
      <c r="K7" s="27">
        <v>4372486</v>
      </c>
      <c r="L7" s="27">
        <v>4162903</v>
      </c>
      <c r="M7" s="27">
        <v>127349458</v>
      </c>
      <c r="N7" s="27">
        <v>135884847</v>
      </c>
      <c r="O7" s="27">
        <v>4751833</v>
      </c>
      <c r="P7" s="27">
        <v>4579656</v>
      </c>
      <c r="Q7" s="27">
        <v>96280037</v>
      </c>
      <c r="R7" s="27">
        <v>105611526</v>
      </c>
      <c r="S7" s="27">
        <v>2992808</v>
      </c>
      <c r="T7" s="27">
        <v>3333668</v>
      </c>
      <c r="U7" s="27"/>
      <c r="V7" s="27">
        <v>6326476</v>
      </c>
      <c r="W7" s="27">
        <v>305999791</v>
      </c>
      <c r="X7" s="27">
        <v>418507126</v>
      </c>
      <c r="Y7" s="27">
        <v>-112507335</v>
      </c>
      <c r="Z7" s="7">
        <v>-26.88</v>
      </c>
      <c r="AA7" s="25">
        <v>418507126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512065</v>
      </c>
      <c r="D9" s="19">
        <f>SUM(D10:D14)</f>
        <v>0</v>
      </c>
      <c r="E9" s="20">
        <f t="shared" si="1"/>
        <v>0</v>
      </c>
      <c r="F9" s="21">
        <f t="shared" si="1"/>
        <v>343299</v>
      </c>
      <c r="G9" s="21">
        <f t="shared" si="1"/>
        <v>9215</v>
      </c>
      <c r="H9" s="21">
        <f t="shared" si="1"/>
        <v>5474</v>
      </c>
      <c r="I9" s="21">
        <f t="shared" si="1"/>
        <v>8824</v>
      </c>
      <c r="J9" s="21">
        <f t="shared" si="1"/>
        <v>23513</v>
      </c>
      <c r="K9" s="21">
        <f t="shared" si="1"/>
        <v>7406</v>
      </c>
      <c r="L9" s="21">
        <f t="shared" si="1"/>
        <v>5126</v>
      </c>
      <c r="M9" s="21">
        <f t="shared" si="1"/>
        <v>13816</v>
      </c>
      <c r="N9" s="21">
        <f t="shared" si="1"/>
        <v>26348</v>
      </c>
      <c r="O9" s="21">
        <f t="shared" si="1"/>
        <v>6853</v>
      </c>
      <c r="P9" s="21">
        <f t="shared" si="1"/>
        <v>11000</v>
      </c>
      <c r="Q9" s="21">
        <f t="shared" si="1"/>
        <v>9574</v>
      </c>
      <c r="R9" s="21">
        <f t="shared" si="1"/>
        <v>27427</v>
      </c>
      <c r="S9" s="21">
        <f t="shared" si="1"/>
        <v>0</v>
      </c>
      <c r="T9" s="21">
        <f t="shared" si="1"/>
        <v>12303</v>
      </c>
      <c r="U9" s="21">
        <f t="shared" si="1"/>
        <v>0</v>
      </c>
      <c r="V9" s="21">
        <f t="shared" si="1"/>
        <v>12303</v>
      </c>
      <c r="W9" s="21">
        <f t="shared" si="1"/>
        <v>89591</v>
      </c>
      <c r="X9" s="21">
        <f t="shared" si="1"/>
        <v>343299</v>
      </c>
      <c r="Y9" s="21">
        <f t="shared" si="1"/>
        <v>-253708</v>
      </c>
      <c r="Z9" s="4">
        <f>+IF(X9&lt;&gt;0,+(Y9/X9)*100,0)</f>
        <v>-73.90292427300983</v>
      </c>
      <c r="AA9" s="19">
        <f>SUM(AA10:AA14)</f>
        <v>343299</v>
      </c>
    </row>
    <row r="10" spans="1:27" ht="12.75">
      <c r="A10" s="5" t="s">
        <v>36</v>
      </c>
      <c r="B10" s="3"/>
      <c r="C10" s="22">
        <v>140715</v>
      </c>
      <c r="D10" s="22"/>
      <c r="E10" s="23"/>
      <c r="F10" s="24">
        <v>343299</v>
      </c>
      <c r="G10" s="24">
        <v>9215</v>
      </c>
      <c r="H10" s="24">
        <v>5474</v>
      </c>
      <c r="I10" s="24">
        <v>8824</v>
      </c>
      <c r="J10" s="24">
        <v>23513</v>
      </c>
      <c r="K10" s="24">
        <v>7406</v>
      </c>
      <c r="L10" s="24">
        <v>5126</v>
      </c>
      <c r="M10" s="24">
        <v>13816</v>
      </c>
      <c r="N10" s="24">
        <v>26348</v>
      </c>
      <c r="O10" s="24">
        <v>6853</v>
      </c>
      <c r="P10" s="24">
        <v>11000</v>
      </c>
      <c r="Q10" s="24">
        <v>9574</v>
      </c>
      <c r="R10" s="24">
        <v>27427</v>
      </c>
      <c r="S10" s="24"/>
      <c r="T10" s="24">
        <v>12303</v>
      </c>
      <c r="U10" s="24"/>
      <c r="V10" s="24">
        <v>12303</v>
      </c>
      <c r="W10" s="24">
        <v>89591</v>
      </c>
      <c r="X10" s="24">
        <v>343299</v>
      </c>
      <c r="Y10" s="24">
        <v>-253708</v>
      </c>
      <c r="Z10" s="6">
        <v>-73.9</v>
      </c>
      <c r="AA10" s="22">
        <v>343299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371350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108054043</v>
      </c>
      <c r="D15" s="19">
        <f>SUM(D16:D18)</f>
        <v>0</v>
      </c>
      <c r="E15" s="20">
        <f t="shared" si="2"/>
        <v>115106388</v>
      </c>
      <c r="F15" s="21">
        <f t="shared" si="2"/>
        <v>103606384</v>
      </c>
      <c r="G15" s="21">
        <f t="shared" si="2"/>
        <v>1457248</v>
      </c>
      <c r="H15" s="21">
        <f t="shared" si="2"/>
        <v>27592073</v>
      </c>
      <c r="I15" s="21">
        <f t="shared" si="2"/>
        <v>9683683</v>
      </c>
      <c r="J15" s="21">
        <f t="shared" si="2"/>
        <v>38733004</v>
      </c>
      <c r="K15" s="21">
        <f t="shared" si="2"/>
        <v>54164</v>
      </c>
      <c r="L15" s="21">
        <f t="shared" si="2"/>
        <v>87251</v>
      </c>
      <c r="M15" s="21">
        <f t="shared" si="2"/>
        <v>23455038</v>
      </c>
      <c r="N15" s="21">
        <f t="shared" si="2"/>
        <v>23596453</v>
      </c>
      <c r="O15" s="21">
        <f t="shared" si="2"/>
        <v>12563712</v>
      </c>
      <c r="P15" s="21">
        <f t="shared" si="2"/>
        <v>-1415846</v>
      </c>
      <c r="Q15" s="21">
        <f t="shared" si="2"/>
        <v>15269</v>
      </c>
      <c r="R15" s="21">
        <f t="shared" si="2"/>
        <v>11163135</v>
      </c>
      <c r="S15" s="21">
        <f t="shared" si="2"/>
        <v>451814</v>
      </c>
      <c r="T15" s="21">
        <f t="shared" si="2"/>
        <v>12504286</v>
      </c>
      <c r="U15" s="21">
        <f t="shared" si="2"/>
        <v>0</v>
      </c>
      <c r="V15" s="21">
        <f t="shared" si="2"/>
        <v>12956100</v>
      </c>
      <c r="W15" s="21">
        <f t="shared" si="2"/>
        <v>86448692</v>
      </c>
      <c r="X15" s="21">
        <f t="shared" si="2"/>
        <v>103606384</v>
      </c>
      <c r="Y15" s="21">
        <f t="shared" si="2"/>
        <v>-17157692</v>
      </c>
      <c r="Z15" s="4">
        <f>+IF(X15&lt;&gt;0,+(Y15/X15)*100,0)</f>
        <v>-16.56045828218462</v>
      </c>
      <c r="AA15" s="19">
        <f>SUM(AA16:AA18)</f>
        <v>103606384</v>
      </c>
    </row>
    <row r="16" spans="1:27" ht="12.75">
      <c r="A16" s="5" t="s">
        <v>42</v>
      </c>
      <c r="B16" s="3"/>
      <c r="C16" s="22">
        <v>103291993</v>
      </c>
      <c r="D16" s="22"/>
      <c r="E16" s="23">
        <v>107522472</v>
      </c>
      <c r="F16" s="24">
        <v>96022468</v>
      </c>
      <c r="G16" s="24">
        <v>29275</v>
      </c>
      <c r="H16" s="24">
        <v>26053421</v>
      </c>
      <c r="I16" s="24">
        <v>12225407</v>
      </c>
      <c r="J16" s="24">
        <v>38308103</v>
      </c>
      <c r="K16" s="24">
        <v>54164</v>
      </c>
      <c r="L16" s="24">
        <v>87251</v>
      </c>
      <c r="M16" s="24">
        <v>20886390</v>
      </c>
      <c r="N16" s="24">
        <v>21027805</v>
      </c>
      <c r="O16" s="24">
        <v>12361189</v>
      </c>
      <c r="P16" s="24">
        <v>31199</v>
      </c>
      <c r="Q16" s="24">
        <v>15269</v>
      </c>
      <c r="R16" s="24">
        <v>12407657</v>
      </c>
      <c r="S16" s="24">
        <v>451814</v>
      </c>
      <c r="T16" s="24">
        <v>12504199</v>
      </c>
      <c r="U16" s="24"/>
      <c r="V16" s="24">
        <v>12956013</v>
      </c>
      <c r="W16" s="24">
        <v>84699578</v>
      </c>
      <c r="X16" s="24">
        <v>96022468</v>
      </c>
      <c r="Y16" s="24">
        <v>-11322890</v>
      </c>
      <c r="Z16" s="6">
        <v>-11.79</v>
      </c>
      <c r="AA16" s="22">
        <v>96022468</v>
      </c>
    </row>
    <row r="17" spans="1:27" ht="12.75">
      <c r="A17" s="5" t="s">
        <v>43</v>
      </c>
      <c r="B17" s="3"/>
      <c r="C17" s="22">
        <v>4762050</v>
      </c>
      <c r="D17" s="22"/>
      <c r="E17" s="23">
        <v>7583916</v>
      </c>
      <c r="F17" s="24">
        <v>7583916</v>
      </c>
      <c r="G17" s="24">
        <v>1427973</v>
      </c>
      <c r="H17" s="24">
        <v>1538652</v>
      </c>
      <c r="I17" s="24">
        <v>-2541724</v>
      </c>
      <c r="J17" s="24">
        <v>424901</v>
      </c>
      <c r="K17" s="24"/>
      <c r="L17" s="24"/>
      <c r="M17" s="24">
        <v>2568648</v>
      </c>
      <c r="N17" s="24">
        <v>2568648</v>
      </c>
      <c r="O17" s="24">
        <v>202523</v>
      </c>
      <c r="P17" s="24">
        <v>-1447045</v>
      </c>
      <c r="Q17" s="24"/>
      <c r="R17" s="24">
        <v>-1244522</v>
      </c>
      <c r="S17" s="24"/>
      <c r="T17" s="24">
        <v>87</v>
      </c>
      <c r="U17" s="24"/>
      <c r="V17" s="24">
        <v>87</v>
      </c>
      <c r="W17" s="24">
        <v>1749114</v>
      </c>
      <c r="X17" s="24">
        <v>7583916</v>
      </c>
      <c r="Y17" s="24">
        <v>-5834802</v>
      </c>
      <c r="Z17" s="6">
        <v>-76.94</v>
      </c>
      <c r="AA17" s="22">
        <v>7583916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16096878</v>
      </c>
      <c r="D19" s="19">
        <f>SUM(D20:D23)</f>
        <v>0</v>
      </c>
      <c r="E19" s="20">
        <f t="shared" si="3"/>
        <v>13192020</v>
      </c>
      <c r="F19" s="21">
        <f t="shared" si="3"/>
        <v>13192020</v>
      </c>
      <c r="G19" s="21">
        <f t="shared" si="3"/>
        <v>0</v>
      </c>
      <c r="H19" s="21">
        <f t="shared" si="3"/>
        <v>686594</v>
      </c>
      <c r="I19" s="21">
        <f t="shared" si="3"/>
        <v>0</v>
      </c>
      <c r="J19" s="21">
        <f t="shared" si="3"/>
        <v>686594</v>
      </c>
      <c r="K19" s="21">
        <f t="shared" si="3"/>
        <v>0</v>
      </c>
      <c r="L19" s="21">
        <f t="shared" si="3"/>
        <v>2103868</v>
      </c>
      <c r="M19" s="21">
        <f t="shared" si="3"/>
        <v>0</v>
      </c>
      <c r="N19" s="21">
        <f t="shared" si="3"/>
        <v>2103868</v>
      </c>
      <c r="O19" s="21">
        <f t="shared" si="3"/>
        <v>1927113</v>
      </c>
      <c r="P19" s="21">
        <f t="shared" si="3"/>
        <v>0</v>
      </c>
      <c r="Q19" s="21">
        <f t="shared" si="3"/>
        <v>0</v>
      </c>
      <c r="R19" s="21">
        <f t="shared" si="3"/>
        <v>1927113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4717575</v>
      </c>
      <c r="X19" s="21">
        <f t="shared" si="3"/>
        <v>13192020</v>
      </c>
      <c r="Y19" s="21">
        <f t="shared" si="3"/>
        <v>-8474445</v>
      </c>
      <c r="Z19" s="4">
        <f>+IF(X19&lt;&gt;0,+(Y19/X19)*100,0)</f>
        <v>-64.23917641119404</v>
      </c>
      <c r="AA19" s="19">
        <f>SUM(AA20:AA23)</f>
        <v>13192020</v>
      </c>
    </row>
    <row r="20" spans="1:27" ht="12.75">
      <c r="A20" s="5" t="s">
        <v>46</v>
      </c>
      <c r="B20" s="3"/>
      <c r="C20" s="22">
        <v>17000000</v>
      </c>
      <c r="D20" s="22"/>
      <c r="E20" s="23">
        <v>9999996</v>
      </c>
      <c r="F20" s="24">
        <v>9999996</v>
      </c>
      <c r="G20" s="24"/>
      <c r="H20" s="24">
        <v>686594</v>
      </c>
      <c r="I20" s="24"/>
      <c r="J20" s="24">
        <v>686594</v>
      </c>
      <c r="K20" s="24"/>
      <c r="L20" s="24">
        <v>2103868</v>
      </c>
      <c r="M20" s="24"/>
      <c r="N20" s="24">
        <v>2103868</v>
      </c>
      <c r="O20" s="24">
        <v>1927113</v>
      </c>
      <c r="P20" s="24"/>
      <c r="Q20" s="24"/>
      <c r="R20" s="24">
        <v>1927113</v>
      </c>
      <c r="S20" s="24"/>
      <c r="T20" s="24"/>
      <c r="U20" s="24"/>
      <c r="V20" s="24"/>
      <c r="W20" s="24">
        <v>4717575</v>
      </c>
      <c r="X20" s="24">
        <v>9999996</v>
      </c>
      <c r="Y20" s="24">
        <v>-5282421</v>
      </c>
      <c r="Z20" s="6">
        <v>-52.82</v>
      </c>
      <c r="AA20" s="22">
        <v>9999996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-903122</v>
      </c>
      <c r="D23" s="22"/>
      <c r="E23" s="23">
        <v>3192024</v>
      </c>
      <c r="F23" s="24">
        <v>3192024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3192024</v>
      </c>
      <c r="Y23" s="24">
        <v>-3192024</v>
      </c>
      <c r="Z23" s="6">
        <v>-100</v>
      </c>
      <c r="AA23" s="22">
        <v>3192024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515091008</v>
      </c>
      <c r="D25" s="40">
        <f>+D5+D9+D15+D19+D24</f>
        <v>0</v>
      </c>
      <c r="E25" s="41">
        <f t="shared" si="4"/>
        <v>517806468</v>
      </c>
      <c r="F25" s="42">
        <f t="shared" si="4"/>
        <v>535648829</v>
      </c>
      <c r="G25" s="42">
        <f t="shared" si="4"/>
        <v>158164824</v>
      </c>
      <c r="H25" s="42">
        <f t="shared" si="4"/>
        <v>-75137223</v>
      </c>
      <c r="I25" s="42">
        <f t="shared" si="4"/>
        <v>14592452</v>
      </c>
      <c r="J25" s="42">
        <f t="shared" si="4"/>
        <v>97620053</v>
      </c>
      <c r="K25" s="42">
        <f t="shared" si="4"/>
        <v>4434056</v>
      </c>
      <c r="L25" s="42">
        <f t="shared" si="4"/>
        <v>6359148</v>
      </c>
      <c r="M25" s="42">
        <f t="shared" si="4"/>
        <v>150818312</v>
      </c>
      <c r="N25" s="42">
        <f t="shared" si="4"/>
        <v>161611516</v>
      </c>
      <c r="O25" s="42">
        <f t="shared" si="4"/>
        <v>19249511</v>
      </c>
      <c r="P25" s="42">
        <f t="shared" si="4"/>
        <v>3174810</v>
      </c>
      <c r="Q25" s="42">
        <f t="shared" si="4"/>
        <v>96304880</v>
      </c>
      <c r="R25" s="42">
        <f t="shared" si="4"/>
        <v>118729201</v>
      </c>
      <c r="S25" s="42">
        <f t="shared" si="4"/>
        <v>3444622</v>
      </c>
      <c r="T25" s="42">
        <f t="shared" si="4"/>
        <v>15850257</v>
      </c>
      <c r="U25" s="42">
        <f t="shared" si="4"/>
        <v>0</v>
      </c>
      <c r="V25" s="42">
        <f t="shared" si="4"/>
        <v>19294879</v>
      </c>
      <c r="W25" s="42">
        <f t="shared" si="4"/>
        <v>397255649</v>
      </c>
      <c r="X25" s="42">
        <f t="shared" si="4"/>
        <v>535648829</v>
      </c>
      <c r="Y25" s="42">
        <f t="shared" si="4"/>
        <v>-138393180</v>
      </c>
      <c r="Z25" s="43">
        <f>+IF(X25&lt;&gt;0,+(Y25/X25)*100,0)</f>
        <v>-25.83655046130979</v>
      </c>
      <c r="AA25" s="40">
        <f>+AA5+AA9+AA15+AA19+AA24</f>
        <v>535648829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175688369</v>
      </c>
      <c r="D28" s="19">
        <f>SUM(D29:D31)</f>
        <v>0</v>
      </c>
      <c r="E28" s="20">
        <f t="shared" si="5"/>
        <v>135594156</v>
      </c>
      <c r="F28" s="21">
        <f t="shared" si="5"/>
        <v>234210699</v>
      </c>
      <c r="G28" s="21">
        <f t="shared" si="5"/>
        <v>10865086</v>
      </c>
      <c r="H28" s="21">
        <f t="shared" si="5"/>
        <v>14460824</v>
      </c>
      <c r="I28" s="21">
        <f t="shared" si="5"/>
        <v>25491448</v>
      </c>
      <c r="J28" s="21">
        <f t="shared" si="5"/>
        <v>50817358</v>
      </c>
      <c r="K28" s="21">
        <f t="shared" si="5"/>
        <v>13893020</v>
      </c>
      <c r="L28" s="21">
        <f t="shared" si="5"/>
        <v>14871058</v>
      </c>
      <c r="M28" s="21">
        <f t="shared" si="5"/>
        <v>22426435</v>
      </c>
      <c r="N28" s="21">
        <f t="shared" si="5"/>
        <v>51190513</v>
      </c>
      <c r="O28" s="21">
        <f t="shared" si="5"/>
        <v>10325084</v>
      </c>
      <c r="P28" s="21">
        <f t="shared" si="5"/>
        <v>15821198</v>
      </c>
      <c r="Q28" s="21">
        <f t="shared" si="5"/>
        <v>11419354</v>
      </c>
      <c r="R28" s="21">
        <f t="shared" si="5"/>
        <v>37565636</v>
      </c>
      <c r="S28" s="21">
        <f t="shared" si="5"/>
        <v>8450149</v>
      </c>
      <c r="T28" s="21">
        <f t="shared" si="5"/>
        <v>15514888</v>
      </c>
      <c r="U28" s="21">
        <f t="shared" si="5"/>
        <v>0</v>
      </c>
      <c r="V28" s="21">
        <f t="shared" si="5"/>
        <v>23965037</v>
      </c>
      <c r="W28" s="21">
        <f t="shared" si="5"/>
        <v>163538544</v>
      </c>
      <c r="X28" s="21">
        <f t="shared" si="5"/>
        <v>234210699</v>
      </c>
      <c r="Y28" s="21">
        <f t="shared" si="5"/>
        <v>-70672155</v>
      </c>
      <c r="Z28" s="4">
        <f>+IF(X28&lt;&gt;0,+(Y28/X28)*100,0)</f>
        <v>-30.174605729689574</v>
      </c>
      <c r="AA28" s="19">
        <f>SUM(AA29:AA31)</f>
        <v>234210699</v>
      </c>
    </row>
    <row r="29" spans="1:27" ht="12.75">
      <c r="A29" s="5" t="s">
        <v>32</v>
      </c>
      <c r="B29" s="3"/>
      <c r="C29" s="22">
        <v>44139946</v>
      </c>
      <c r="D29" s="22"/>
      <c r="E29" s="23">
        <v>45571512</v>
      </c>
      <c r="F29" s="24">
        <v>48679134</v>
      </c>
      <c r="G29" s="24">
        <v>3998414</v>
      </c>
      <c r="H29" s="24">
        <v>3114193</v>
      </c>
      <c r="I29" s="24">
        <v>3819221</v>
      </c>
      <c r="J29" s="24">
        <v>10931828</v>
      </c>
      <c r="K29" s="24">
        <v>3526196</v>
      </c>
      <c r="L29" s="24">
        <v>3629028</v>
      </c>
      <c r="M29" s="24">
        <v>4500887</v>
      </c>
      <c r="N29" s="24">
        <v>11656111</v>
      </c>
      <c r="O29" s="24">
        <v>1931373</v>
      </c>
      <c r="P29" s="24">
        <v>3587894</v>
      </c>
      <c r="Q29" s="24">
        <v>3139420</v>
      </c>
      <c r="R29" s="24">
        <v>8658687</v>
      </c>
      <c r="S29" s="24">
        <v>3055769</v>
      </c>
      <c r="T29" s="24">
        <v>2427738</v>
      </c>
      <c r="U29" s="24"/>
      <c r="V29" s="24">
        <v>5483507</v>
      </c>
      <c r="W29" s="24">
        <v>36730133</v>
      </c>
      <c r="X29" s="24">
        <v>48679134</v>
      </c>
      <c r="Y29" s="24">
        <v>-11949001</v>
      </c>
      <c r="Z29" s="6">
        <v>-24.55</v>
      </c>
      <c r="AA29" s="22">
        <v>48679134</v>
      </c>
    </row>
    <row r="30" spans="1:27" ht="12.75">
      <c r="A30" s="5" t="s">
        <v>33</v>
      </c>
      <c r="B30" s="3"/>
      <c r="C30" s="25">
        <v>129956196</v>
      </c>
      <c r="D30" s="25"/>
      <c r="E30" s="26">
        <v>87831048</v>
      </c>
      <c r="F30" s="27">
        <v>177628355</v>
      </c>
      <c r="G30" s="27">
        <v>6799384</v>
      </c>
      <c r="H30" s="27">
        <v>11196798</v>
      </c>
      <c r="I30" s="27">
        <v>21464992</v>
      </c>
      <c r="J30" s="27">
        <v>39461174</v>
      </c>
      <c r="K30" s="27">
        <v>10155141</v>
      </c>
      <c r="L30" s="27">
        <v>11076822</v>
      </c>
      <c r="M30" s="27">
        <v>17781550</v>
      </c>
      <c r="N30" s="27">
        <v>39013513</v>
      </c>
      <c r="O30" s="27">
        <v>8244895</v>
      </c>
      <c r="P30" s="27">
        <v>12004435</v>
      </c>
      <c r="Q30" s="27">
        <v>8119028</v>
      </c>
      <c r="R30" s="27">
        <v>28368358</v>
      </c>
      <c r="S30" s="27">
        <v>5241720</v>
      </c>
      <c r="T30" s="27">
        <v>13087150</v>
      </c>
      <c r="U30" s="27"/>
      <c r="V30" s="27">
        <v>18328870</v>
      </c>
      <c r="W30" s="27">
        <v>125171915</v>
      </c>
      <c r="X30" s="27">
        <v>177628355</v>
      </c>
      <c r="Y30" s="27">
        <v>-52456440</v>
      </c>
      <c r="Z30" s="7">
        <v>-29.53</v>
      </c>
      <c r="AA30" s="25">
        <v>177628355</v>
      </c>
    </row>
    <row r="31" spans="1:27" ht="12.75">
      <c r="A31" s="5" t="s">
        <v>34</v>
      </c>
      <c r="B31" s="3"/>
      <c r="C31" s="22">
        <v>1592227</v>
      </c>
      <c r="D31" s="22"/>
      <c r="E31" s="23">
        <v>2191596</v>
      </c>
      <c r="F31" s="24">
        <v>7903210</v>
      </c>
      <c r="G31" s="24">
        <v>67288</v>
      </c>
      <c r="H31" s="24">
        <v>149833</v>
      </c>
      <c r="I31" s="24">
        <v>207235</v>
      </c>
      <c r="J31" s="24">
        <v>424356</v>
      </c>
      <c r="K31" s="24">
        <v>211683</v>
      </c>
      <c r="L31" s="24">
        <v>165208</v>
      </c>
      <c r="M31" s="24">
        <v>143998</v>
      </c>
      <c r="N31" s="24">
        <v>520889</v>
      </c>
      <c r="O31" s="24">
        <v>148816</v>
      </c>
      <c r="P31" s="24">
        <v>228869</v>
      </c>
      <c r="Q31" s="24">
        <v>160906</v>
      </c>
      <c r="R31" s="24">
        <v>538591</v>
      </c>
      <c r="S31" s="24">
        <v>152660</v>
      </c>
      <c r="T31" s="24"/>
      <c r="U31" s="24"/>
      <c r="V31" s="24">
        <v>152660</v>
      </c>
      <c r="W31" s="24">
        <v>1636496</v>
      </c>
      <c r="X31" s="24">
        <v>7903210</v>
      </c>
      <c r="Y31" s="24">
        <v>-6266714</v>
      </c>
      <c r="Z31" s="6">
        <v>-79.29</v>
      </c>
      <c r="AA31" s="22">
        <v>7903210</v>
      </c>
    </row>
    <row r="32" spans="1:27" ht="12.75">
      <c r="A32" s="2" t="s">
        <v>35</v>
      </c>
      <c r="B32" s="3"/>
      <c r="C32" s="19">
        <f aca="true" t="shared" si="6" ref="C32:Y32">SUM(C33:C37)</f>
        <v>20767298</v>
      </c>
      <c r="D32" s="19">
        <f>SUM(D33:D37)</f>
        <v>0</v>
      </c>
      <c r="E32" s="20">
        <f t="shared" si="6"/>
        <v>10328304</v>
      </c>
      <c r="F32" s="21">
        <f t="shared" si="6"/>
        <v>15423559</v>
      </c>
      <c r="G32" s="21">
        <f t="shared" si="6"/>
        <v>1156422</v>
      </c>
      <c r="H32" s="21">
        <f t="shared" si="6"/>
        <v>1198137</v>
      </c>
      <c r="I32" s="21">
        <f t="shared" si="6"/>
        <v>1732721</v>
      </c>
      <c r="J32" s="21">
        <f t="shared" si="6"/>
        <v>4087280</v>
      </c>
      <c r="K32" s="21">
        <f t="shared" si="6"/>
        <v>1141285</v>
      </c>
      <c r="L32" s="21">
        <f t="shared" si="6"/>
        <v>869823</v>
      </c>
      <c r="M32" s="21">
        <f t="shared" si="6"/>
        <v>825811</v>
      </c>
      <c r="N32" s="21">
        <f t="shared" si="6"/>
        <v>2836919</v>
      </c>
      <c r="O32" s="21">
        <f t="shared" si="6"/>
        <v>624881</v>
      </c>
      <c r="P32" s="21">
        <f t="shared" si="6"/>
        <v>1110954</v>
      </c>
      <c r="Q32" s="21">
        <f t="shared" si="6"/>
        <v>1493528</v>
      </c>
      <c r="R32" s="21">
        <f t="shared" si="6"/>
        <v>3229363</v>
      </c>
      <c r="S32" s="21">
        <f t="shared" si="6"/>
        <v>1452407</v>
      </c>
      <c r="T32" s="21">
        <f t="shared" si="6"/>
        <v>195856</v>
      </c>
      <c r="U32" s="21">
        <f t="shared" si="6"/>
        <v>0</v>
      </c>
      <c r="V32" s="21">
        <f t="shared" si="6"/>
        <v>1648263</v>
      </c>
      <c r="W32" s="21">
        <f t="shared" si="6"/>
        <v>11801825</v>
      </c>
      <c r="X32" s="21">
        <f t="shared" si="6"/>
        <v>15423559</v>
      </c>
      <c r="Y32" s="21">
        <f t="shared" si="6"/>
        <v>-3621734</v>
      </c>
      <c r="Z32" s="4">
        <f>+IF(X32&lt;&gt;0,+(Y32/X32)*100,0)</f>
        <v>-23.481830620286797</v>
      </c>
      <c r="AA32" s="19">
        <f>SUM(AA33:AA37)</f>
        <v>15423559</v>
      </c>
    </row>
    <row r="33" spans="1:27" ht="12.75">
      <c r="A33" s="5" t="s">
        <v>36</v>
      </c>
      <c r="B33" s="3"/>
      <c r="C33" s="22">
        <v>6850878</v>
      </c>
      <c r="D33" s="22"/>
      <c r="E33" s="23">
        <v>3420036</v>
      </c>
      <c r="F33" s="24">
        <v>4541858</v>
      </c>
      <c r="G33" s="24">
        <v>193736</v>
      </c>
      <c r="H33" s="24">
        <v>218327</v>
      </c>
      <c r="I33" s="24">
        <v>216392</v>
      </c>
      <c r="J33" s="24">
        <v>628455</v>
      </c>
      <c r="K33" s="24">
        <v>235860</v>
      </c>
      <c r="L33" s="24">
        <v>316810</v>
      </c>
      <c r="M33" s="24">
        <v>634987</v>
      </c>
      <c r="N33" s="24">
        <v>1187657</v>
      </c>
      <c r="O33" s="24">
        <v>408562</v>
      </c>
      <c r="P33" s="24">
        <v>337622</v>
      </c>
      <c r="Q33" s="24">
        <v>398676</v>
      </c>
      <c r="R33" s="24">
        <v>1144860</v>
      </c>
      <c r="S33" s="24">
        <v>257753</v>
      </c>
      <c r="T33" s="24">
        <v>195856</v>
      </c>
      <c r="U33" s="24"/>
      <c r="V33" s="24">
        <v>453609</v>
      </c>
      <c r="W33" s="24">
        <v>3414581</v>
      </c>
      <c r="X33" s="24">
        <v>4541858</v>
      </c>
      <c r="Y33" s="24">
        <v>-1127277</v>
      </c>
      <c r="Z33" s="6">
        <v>-24.82</v>
      </c>
      <c r="AA33" s="22">
        <v>4541858</v>
      </c>
    </row>
    <row r="34" spans="1:27" ht="12.75">
      <c r="A34" s="5" t="s">
        <v>37</v>
      </c>
      <c r="B34" s="3"/>
      <c r="C34" s="22">
        <v>269797</v>
      </c>
      <c r="D34" s="22"/>
      <c r="E34" s="23">
        <v>1410984</v>
      </c>
      <c r="F34" s="24">
        <v>475579</v>
      </c>
      <c r="G34" s="24">
        <v>8265</v>
      </c>
      <c r="H34" s="24">
        <v>7400</v>
      </c>
      <c r="I34" s="24">
        <v>32250</v>
      </c>
      <c r="J34" s="24">
        <v>47915</v>
      </c>
      <c r="K34" s="24">
        <v>13355</v>
      </c>
      <c r="L34" s="24">
        <v>6000</v>
      </c>
      <c r="M34" s="24">
        <v>50189</v>
      </c>
      <c r="N34" s="24">
        <v>69544</v>
      </c>
      <c r="O34" s="24"/>
      <c r="P34" s="24">
        <v>231221</v>
      </c>
      <c r="Q34" s="24"/>
      <c r="R34" s="24">
        <v>231221</v>
      </c>
      <c r="S34" s="24">
        <v>7778</v>
      </c>
      <c r="T34" s="24"/>
      <c r="U34" s="24"/>
      <c r="V34" s="24">
        <v>7778</v>
      </c>
      <c r="W34" s="24">
        <v>356458</v>
      </c>
      <c r="X34" s="24">
        <v>475579</v>
      </c>
      <c r="Y34" s="24">
        <v>-119121</v>
      </c>
      <c r="Z34" s="6">
        <v>-25.05</v>
      </c>
      <c r="AA34" s="22">
        <v>475579</v>
      </c>
    </row>
    <row r="35" spans="1:27" ht="12.75">
      <c r="A35" s="5" t="s">
        <v>38</v>
      </c>
      <c r="B35" s="3"/>
      <c r="C35" s="22">
        <v>13646623</v>
      </c>
      <c r="D35" s="22"/>
      <c r="E35" s="23">
        <v>5497284</v>
      </c>
      <c r="F35" s="24">
        <v>10406122</v>
      </c>
      <c r="G35" s="24">
        <v>954421</v>
      </c>
      <c r="H35" s="24">
        <v>972410</v>
      </c>
      <c r="I35" s="24">
        <v>1484079</v>
      </c>
      <c r="J35" s="24">
        <v>3410910</v>
      </c>
      <c r="K35" s="24">
        <v>892070</v>
      </c>
      <c r="L35" s="24">
        <v>547013</v>
      </c>
      <c r="M35" s="24">
        <v>140635</v>
      </c>
      <c r="N35" s="24">
        <v>1579718</v>
      </c>
      <c r="O35" s="24">
        <v>216319</v>
      </c>
      <c r="P35" s="24">
        <v>542111</v>
      </c>
      <c r="Q35" s="24">
        <v>1094852</v>
      </c>
      <c r="R35" s="24">
        <v>1853282</v>
      </c>
      <c r="S35" s="24">
        <v>1186876</v>
      </c>
      <c r="T35" s="24"/>
      <c r="U35" s="24"/>
      <c r="V35" s="24">
        <v>1186876</v>
      </c>
      <c r="W35" s="24">
        <v>8030786</v>
      </c>
      <c r="X35" s="24">
        <v>10406122</v>
      </c>
      <c r="Y35" s="24">
        <v>-2375336</v>
      </c>
      <c r="Z35" s="6">
        <v>-22.83</v>
      </c>
      <c r="AA35" s="22">
        <v>10406122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48465830</v>
      </c>
      <c r="D38" s="19">
        <f>SUM(D39:D41)</f>
        <v>0</v>
      </c>
      <c r="E38" s="20">
        <f t="shared" si="7"/>
        <v>44999340</v>
      </c>
      <c r="F38" s="21">
        <f t="shared" si="7"/>
        <v>75925779</v>
      </c>
      <c r="G38" s="21">
        <f t="shared" si="7"/>
        <v>3337034</v>
      </c>
      <c r="H38" s="21">
        <f t="shared" si="7"/>
        <v>3051970</v>
      </c>
      <c r="I38" s="21">
        <f t="shared" si="7"/>
        <v>3747391</v>
      </c>
      <c r="J38" s="21">
        <f t="shared" si="7"/>
        <v>10136395</v>
      </c>
      <c r="K38" s="21">
        <f t="shared" si="7"/>
        <v>4959868</v>
      </c>
      <c r="L38" s="21">
        <f t="shared" si="7"/>
        <v>5099152</v>
      </c>
      <c r="M38" s="21">
        <f t="shared" si="7"/>
        <v>7184464</v>
      </c>
      <c r="N38" s="21">
        <f t="shared" si="7"/>
        <v>17243484</v>
      </c>
      <c r="O38" s="21">
        <f t="shared" si="7"/>
        <v>5111668</v>
      </c>
      <c r="P38" s="21">
        <f t="shared" si="7"/>
        <v>6931087</v>
      </c>
      <c r="Q38" s="21">
        <f t="shared" si="7"/>
        <v>4153573</v>
      </c>
      <c r="R38" s="21">
        <f t="shared" si="7"/>
        <v>16196328</v>
      </c>
      <c r="S38" s="21">
        <f t="shared" si="7"/>
        <v>6394167</v>
      </c>
      <c r="T38" s="21">
        <f t="shared" si="7"/>
        <v>4598285</v>
      </c>
      <c r="U38" s="21">
        <f t="shared" si="7"/>
        <v>0</v>
      </c>
      <c r="V38" s="21">
        <f t="shared" si="7"/>
        <v>10992452</v>
      </c>
      <c r="W38" s="21">
        <f t="shared" si="7"/>
        <v>54568659</v>
      </c>
      <c r="X38" s="21">
        <f t="shared" si="7"/>
        <v>75925779</v>
      </c>
      <c r="Y38" s="21">
        <f t="shared" si="7"/>
        <v>-21357120</v>
      </c>
      <c r="Z38" s="4">
        <f>+IF(X38&lt;&gt;0,+(Y38/X38)*100,0)</f>
        <v>-28.128944189034925</v>
      </c>
      <c r="AA38" s="19">
        <f>SUM(AA39:AA41)</f>
        <v>75925779</v>
      </c>
    </row>
    <row r="39" spans="1:27" ht="12.75">
      <c r="A39" s="5" t="s">
        <v>42</v>
      </c>
      <c r="B39" s="3"/>
      <c r="C39" s="22">
        <v>34119429</v>
      </c>
      <c r="D39" s="22"/>
      <c r="E39" s="23">
        <v>15243540</v>
      </c>
      <c r="F39" s="24">
        <v>36285041</v>
      </c>
      <c r="G39" s="24">
        <v>1050342</v>
      </c>
      <c r="H39" s="24">
        <v>1070706</v>
      </c>
      <c r="I39" s="24">
        <v>1448155</v>
      </c>
      <c r="J39" s="24">
        <v>3569203</v>
      </c>
      <c r="K39" s="24">
        <v>1929230</v>
      </c>
      <c r="L39" s="24">
        <v>1972154</v>
      </c>
      <c r="M39" s="24">
        <v>3163088</v>
      </c>
      <c r="N39" s="24">
        <v>7064472</v>
      </c>
      <c r="O39" s="24">
        <v>2310667</v>
      </c>
      <c r="P39" s="24">
        <v>3749029</v>
      </c>
      <c r="Q39" s="24">
        <v>1605659</v>
      </c>
      <c r="R39" s="24">
        <v>7665355</v>
      </c>
      <c r="S39" s="24">
        <v>4509421</v>
      </c>
      <c r="T39" s="24">
        <v>1347803</v>
      </c>
      <c r="U39" s="24"/>
      <c r="V39" s="24">
        <v>5857224</v>
      </c>
      <c r="W39" s="24">
        <v>24156254</v>
      </c>
      <c r="X39" s="24">
        <v>36285041</v>
      </c>
      <c r="Y39" s="24">
        <v>-12128787</v>
      </c>
      <c r="Z39" s="6">
        <v>-33.43</v>
      </c>
      <c r="AA39" s="22">
        <v>36285041</v>
      </c>
    </row>
    <row r="40" spans="1:27" ht="12.75">
      <c r="A40" s="5" t="s">
        <v>43</v>
      </c>
      <c r="B40" s="3"/>
      <c r="C40" s="22">
        <v>14346401</v>
      </c>
      <c r="D40" s="22"/>
      <c r="E40" s="23">
        <v>29220576</v>
      </c>
      <c r="F40" s="24">
        <v>39640738</v>
      </c>
      <c r="G40" s="24">
        <v>2286692</v>
      </c>
      <c r="H40" s="24">
        <v>1981264</v>
      </c>
      <c r="I40" s="24">
        <v>2299236</v>
      </c>
      <c r="J40" s="24">
        <v>6567192</v>
      </c>
      <c r="K40" s="24">
        <v>3030638</v>
      </c>
      <c r="L40" s="24">
        <v>3126998</v>
      </c>
      <c r="M40" s="24">
        <v>4021376</v>
      </c>
      <c r="N40" s="24">
        <v>10179012</v>
      </c>
      <c r="O40" s="24">
        <v>2801001</v>
      </c>
      <c r="P40" s="24">
        <v>3182058</v>
      </c>
      <c r="Q40" s="24">
        <v>2547914</v>
      </c>
      <c r="R40" s="24">
        <v>8530973</v>
      </c>
      <c r="S40" s="24">
        <v>1884746</v>
      </c>
      <c r="T40" s="24">
        <v>3250482</v>
      </c>
      <c r="U40" s="24"/>
      <c r="V40" s="24">
        <v>5135228</v>
      </c>
      <c r="W40" s="24">
        <v>30412405</v>
      </c>
      <c r="X40" s="24">
        <v>39640738</v>
      </c>
      <c r="Y40" s="24">
        <v>-9228333</v>
      </c>
      <c r="Z40" s="6">
        <v>-23.28</v>
      </c>
      <c r="AA40" s="22">
        <v>39640738</v>
      </c>
    </row>
    <row r="41" spans="1:27" ht="12.75">
      <c r="A41" s="5" t="s">
        <v>44</v>
      </c>
      <c r="B41" s="3"/>
      <c r="C41" s="22"/>
      <c r="D41" s="22"/>
      <c r="E41" s="23">
        <v>535224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34169808</v>
      </c>
      <c r="D42" s="19">
        <f>SUM(D43:D46)</f>
        <v>0</v>
      </c>
      <c r="E42" s="20">
        <f t="shared" si="8"/>
        <v>27654996</v>
      </c>
      <c r="F42" s="21">
        <f t="shared" si="8"/>
        <v>23927019</v>
      </c>
      <c r="G42" s="21">
        <f t="shared" si="8"/>
        <v>1017074</v>
      </c>
      <c r="H42" s="21">
        <f t="shared" si="8"/>
        <v>1068566</v>
      </c>
      <c r="I42" s="21">
        <f t="shared" si="8"/>
        <v>1385398</v>
      </c>
      <c r="J42" s="21">
        <f t="shared" si="8"/>
        <v>3471038</v>
      </c>
      <c r="K42" s="21">
        <f t="shared" si="8"/>
        <v>2212694</v>
      </c>
      <c r="L42" s="21">
        <f t="shared" si="8"/>
        <v>1335758</v>
      </c>
      <c r="M42" s="21">
        <f t="shared" si="8"/>
        <v>1438662</v>
      </c>
      <c r="N42" s="21">
        <f t="shared" si="8"/>
        <v>4987114</v>
      </c>
      <c r="O42" s="21">
        <f t="shared" si="8"/>
        <v>1777908</v>
      </c>
      <c r="P42" s="21">
        <f t="shared" si="8"/>
        <v>1394504</v>
      </c>
      <c r="Q42" s="21">
        <f t="shared" si="8"/>
        <v>859097</v>
      </c>
      <c r="R42" s="21">
        <f t="shared" si="8"/>
        <v>4031509</v>
      </c>
      <c r="S42" s="21">
        <f t="shared" si="8"/>
        <v>1735923</v>
      </c>
      <c r="T42" s="21">
        <f t="shared" si="8"/>
        <v>1050130</v>
      </c>
      <c r="U42" s="21">
        <f t="shared" si="8"/>
        <v>0</v>
      </c>
      <c r="V42" s="21">
        <f t="shared" si="8"/>
        <v>2786053</v>
      </c>
      <c r="W42" s="21">
        <f t="shared" si="8"/>
        <v>15275714</v>
      </c>
      <c r="X42" s="21">
        <f t="shared" si="8"/>
        <v>23927019</v>
      </c>
      <c r="Y42" s="21">
        <f t="shared" si="8"/>
        <v>-8651305</v>
      </c>
      <c r="Z42" s="4">
        <f>+IF(X42&lt;&gt;0,+(Y42/X42)*100,0)</f>
        <v>-36.157053245955964</v>
      </c>
      <c r="AA42" s="19">
        <f>SUM(AA43:AA46)</f>
        <v>23927019</v>
      </c>
    </row>
    <row r="43" spans="1:27" ht="12.75">
      <c r="A43" s="5" t="s">
        <v>46</v>
      </c>
      <c r="B43" s="3"/>
      <c r="C43" s="22">
        <v>22407367</v>
      </c>
      <c r="D43" s="22"/>
      <c r="E43" s="23">
        <v>6130116</v>
      </c>
      <c r="F43" s="24">
        <v>5720657</v>
      </c>
      <c r="G43" s="24">
        <v>28786</v>
      </c>
      <c r="H43" s="24">
        <v>218918</v>
      </c>
      <c r="I43" s="24">
        <v>41811</v>
      </c>
      <c r="J43" s="24">
        <v>289515</v>
      </c>
      <c r="K43" s="24">
        <v>1229948</v>
      </c>
      <c r="L43" s="24">
        <v>479244</v>
      </c>
      <c r="M43" s="24">
        <v>482130</v>
      </c>
      <c r="N43" s="24">
        <v>2191322</v>
      </c>
      <c r="O43" s="24">
        <v>772050</v>
      </c>
      <c r="P43" s="24">
        <v>437809</v>
      </c>
      <c r="Q43" s="24">
        <v>17744</v>
      </c>
      <c r="R43" s="24">
        <v>1227603</v>
      </c>
      <c r="S43" s="24">
        <v>877198</v>
      </c>
      <c r="T43" s="24">
        <v>20046</v>
      </c>
      <c r="U43" s="24"/>
      <c r="V43" s="24">
        <v>897244</v>
      </c>
      <c r="W43" s="24">
        <v>4605684</v>
      </c>
      <c r="X43" s="24">
        <v>5720657</v>
      </c>
      <c r="Y43" s="24">
        <v>-1114973</v>
      </c>
      <c r="Z43" s="6">
        <v>-19.49</v>
      </c>
      <c r="AA43" s="22">
        <v>5720657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11762441</v>
      </c>
      <c r="D46" s="22"/>
      <c r="E46" s="23">
        <v>21524880</v>
      </c>
      <c r="F46" s="24">
        <v>18206362</v>
      </c>
      <c r="G46" s="24">
        <v>988288</v>
      </c>
      <c r="H46" s="24">
        <v>849648</v>
      </c>
      <c r="I46" s="24">
        <v>1343587</v>
      </c>
      <c r="J46" s="24">
        <v>3181523</v>
      </c>
      <c r="K46" s="24">
        <v>982746</v>
      </c>
      <c r="L46" s="24">
        <v>856514</v>
      </c>
      <c r="M46" s="24">
        <v>956532</v>
      </c>
      <c r="N46" s="24">
        <v>2795792</v>
      </c>
      <c r="O46" s="24">
        <v>1005858</v>
      </c>
      <c r="P46" s="24">
        <v>956695</v>
      </c>
      <c r="Q46" s="24">
        <v>841353</v>
      </c>
      <c r="R46" s="24">
        <v>2803906</v>
      </c>
      <c r="S46" s="24">
        <v>858725</v>
      </c>
      <c r="T46" s="24">
        <v>1030084</v>
      </c>
      <c r="U46" s="24"/>
      <c r="V46" s="24">
        <v>1888809</v>
      </c>
      <c r="W46" s="24">
        <v>10670030</v>
      </c>
      <c r="X46" s="24">
        <v>18206362</v>
      </c>
      <c r="Y46" s="24">
        <v>-7536332</v>
      </c>
      <c r="Z46" s="6">
        <v>-41.39</v>
      </c>
      <c r="AA46" s="22">
        <v>18206362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279091305</v>
      </c>
      <c r="D48" s="40">
        <f>+D28+D32+D38+D42+D47</f>
        <v>0</v>
      </c>
      <c r="E48" s="41">
        <f t="shared" si="9"/>
        <v>218576796</v>
      </c>
      <c r="F48" s="42">
        <f t="shared" si="9"/>
        <v>349487056</v>
      </c>
      <c r="G48" s="42">
        <f t="shared" si="9"/>
        <v>16375616</v>
      </c>
      <c r="H48" s="42">
        <f t="shared" si="9"/>
        <v>19779497</v>
      </c>
      <c r="I48" s="42">
        <f t="shared" si="9"/>
        <v>32356958</v>
      </c>
      <c r="J48" s="42">
        <f t="shared" si="9"/>
        <v>68512071</v>
      </c>
      <c r="K48" s="42">
        <f t="shared" si="9"/>
        <v>22206867</v>
      </c>
      <c r="L48" s="42">
        <f t="shared" si="9"/>
        <v>22175791</v>
      </c>
      <c r="M48" s="42">
        <f t="shared" si="9"/>
        <v>31875372</v>
      </c>
      <c r="N48" s="42">
        <f t="shared" si="9"/>
        <v>76258030</v>
      </c>
      <c r="O48" s="42">
        <f t="shared" si="9"/>
        <v>17839541</v>
      </c>
      <c r="P48" s="42">
        <f t="shared" si="9"/>
        <v>25257743</v>
      </c>
      <c r="Q48" s="42">
        <f t="shared" si="9"/>
        <v>17925552</v>
      </c>
      <c r="R48" s="42">
        <f t="shared" si="9"/>
        <v>61022836</v>
      </c>
      <c r="S48" s="42">
        <f t="shared" si="9"/>
        <v>18032646</v>
      </c>
      <c r="T48" s="42">
        <f t="shared" si="9"/>
        <v>21359159</v>
      </c>
      <c r="U48" s="42">
        <f t="shared" si="9"/>
        <v>0</v>
      </c>
      <c r="V48" s="42">
        <f t="shared" si="9"/>
        <v>39391805</v>
      </c>
      <c r="W48" s="42">
        <f t="shared" si="9"/>
        <v>245184742</v>
      </c>
      <c r="X48" s="42">
        <f t="shared" si="9"/>
        <v>349487056</v>
      </c>
      <c r="Y48" s="42">
        <f t="shared" si="9"/>
        <v>-104302314</v>
      </c>
      <c r="Z48" s="43">
        <f>+IF(X48&lt;&gt;0,+(Y48/X48)*100,0)</f>
        <v>-29.84439973078717</v>
      </c>
      <c r="AA48" s="40">
        <f>+AA28+AA32+AA38+AA42+AA47</f>
        <v>349487056</v>
      </c>
    </row>
    <row r="49" spans="1:27" ht="12.75">
      <c r="A49" s="14" t="s">
        <v>84</v>
      </c>
      <c r="B49" s="15"/>
      <c r="C49" s="44">
        <f aca="true" t="shared" si="10" ref="C49:Y49">+C25-C48</f>
        <v>235999703</v>
      </c>
      <c r="D49" s="44">
        <f>+D25-D48</f>
        <v>0</v>
      </c>
      <c r="E49" s="45">
        <f t="shared" si="10"/>
        <v>299229672</v>
      </c>
      <c r="F49" s="46">
        <f t="shared" si="10"/>
        <v>186161773</v>
      </c>
      <c r="G49" s="46">
        <f t="shared" si="10"/>
        <v>141789208</v>
      </c>
      <c r="H49" s="46">
        <f t="shared" si="10"/>
        <v>-94916720</v>
      </c>
      <c r="I49" s="46">
        <f t="shared" si="10"/>
        <v>-17764506</v>
      </c>
      <c r="J49" s="46">
        <f t="shared" si="10"/>
        <v>29107982</v>
      </c>
      <c r="K49" s="46">
        <f t="shared" si="10"/>
        <v>-17772811</v>
      </c>
      <c r="L49" s="46">
        <f t="shared" si="10"/>
        <v>-15816643</v>
      </c>
      <c r="M49" s="46">
        <f t="shared" si="10"/>
        <v>118942940</v>
      </c>
      <c r="N49" s="46">
        <f t="shared" si="10"/>
        <v>85353486</v>
      </c>
      <c r="O49" s="46">
        <f t="shared" si="10"/>
        <v>1409970</v>
      </c>
      <c r="P49" s="46">
        <f t="shared" si="10"/>
        <v>-22082933</v>
      </c>
      <c r="Q49" s="46">
        <f t="shared" si="10"/>
        <v>78379328</v>
      </c>
      <c r="R49" s="46">
        <f t="shared" si="10"/>
        <v>57706365</v>
      </c>
      <c r="S49" s="46">
        <f t="shared" si="10"/>
        <v>-14588024</v>
      </c>
      <c r="T49" s="46">
        <f t="shared" si="10"/>
        <v>-5508902</v>
      </c>
      <c r="U49" s="46">
        <f t="shared" si="10"/>
        <v>0</v>
      </c>
      <c r="V49" s="46">
        <f t="shared" si="10"/>
        <v>-20096926</v>
      </c>
      <c r="W49" s="46">
        <f t="shared" si="10"/>
        <v>152070907</v>
      </c>
      <c r="X49" s="46">
        <f>IF(F25=F48,0,X25-X48)</f>
        <v>186161773</v>
      </c>
      <c r="Y49" s="46">
        <f t="shared" si="10"/>
        <v>-34090866</v>
      </c>
      <c r="Z49" s="47">
        <f>+IF(X49&lt;&gt;0,+(Y49/X49)*100,0)</f>
        <v>-18.312495337052898</v>
      </c>
      <c r="AA49" s="44">
        <f>+AA25-AA48</f>
        <v>186161773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219166970</v>
      </c>
      <c r="D5" s="19">
        <f>SUM(D6:D8)</f>
        <v>0</v>
      </c>
      <c r="E5" s="20">
        <f t="shared" si="0"/>
        <v>397306085</v>
      </c>
      <c r="F5" s="21">
        <f t="shared" si="0"/>
        <v>405685997</v>
      </c>
      <c r="G5" s="21">
        <f t="shared" si="0"/>
        <v>85875380</v>
      </c>
      <c r="H5" s="21">
        <f t="shared" si="0"/>
        <v>14245619</v>
      </c>
      <c r="I5" s="21">
        <f t="shared" si="0"/>
        <v>12265702</v>
      </c>
      <c r="J5" s="21">
        <f t="shared" si="0"/>
        <v>112386701</v>
      </c>
      <c r="K5" s="21">
        <f t="shared" si="0"/>
        <v>54353335</v>
      </c>
      <c r="L5" s="21">
        <f t="shared" si="0"/>
        <v>43636694</v>
      </c>
      <c r="M5" s="21">
        <f t="shared" si="0"/>
        <v>66926196</v>
      </c>
      <c r="N5" s="21">
        <f t="shared" si="0"/>
        <v>164916225</v>
      </c>
      <c r="O5" s="21">
        <f t="shared" si="0"/>
        <v>4313066</v>
      </c>
      <c r="P5" s="21">
        <f t="shared" si="0"/>
        <v>34456442</v>
      </c>
      <c r="Q5" s="21">
        <f t="shared" si="0"/>
        <v>1097161</v>
      </c>
      <c r="R5" s="21">
        <f t="shared" si="0"/>
        <v>39866669</v>
      </c>
      <c r="S5" s="21">
        <f t="shared" si="0"/>
        <v>4928794</v>
      </c>
      <c r="T5" s="21">
        <f t="shared" si="0"/>
        <v>26211245</v>
      </c>
      <c r="U5" s="21">
        <f t="shared" si="0"/>
        <v>-178359778</v>
      </c>
      <c r="V5" s="21">
        <f t="shared" si="0"/>
        <v>-147219739</v>
      </c>
      <c r="W5" s="21">
        <f t="shared" si="0"/>
        <v>169949856</v>
      </c>
      <c r="X5" s="21">
        <f t="shared" si="0"/>
        <v>405685997</v>
      </c>
      <c r="Y5" s="21">
        <f t="shared" si="0"/>
        <v>-235736141</v>
      </c>
      <c r="Z5" s="4">
        <f>+IF(X5&lt;&gt;0,+(Y5/X5)*100,0)</f>
        <v>-58.108030038808565</v>
      </c>
      <c r="AA5" s="19">
        <f>SUM(AA6:AA8)</f>
        <v>405685997</v>
      </c>
    </row>
    <row r="6" spans="1:27" ht="12.75">
      <c r="A6" s="5" t="s">
        <v>32</v>
      </c>
      <c r="B6" s="3"/>
      <c r="C6" s="22">
        <v>66329213</v>
      </c>
      <c r="D6" s="22"/>
      <c r="E6" s="23">
        <v>91002628</v>
      </c>
      <c r="F6" s="24">
        <v>91000628</v>
      </c>
      <c r="G6" s="24">
        <v>31961978</v>
      </c>
      <c r="H6" s="24">
        <v>996</v>
      </c>
      <c r="I6" s="24"/>
      <c r="J6" s="24">
        <v>31962974</v>
      </c>
      <c r="K6" s="24"/>
      <c r="L6" s="24"/>
      <c r="M6" s="24">
        <v>25454486</v>
      </c>
      <c r="N6" s="24">
        <v>25454486</v>
      </c>
      <c r="O6" s="24"/>
      <c r="P6" s="24"/>
      <c r="Q6" s="24"/>
      <c r="R6" s="24"/>
      <c r="S6" s="24"/>
      <c r="T6" s="24"/>
      <c r="U6" s="24"/>
      <c r="V6" s="24"/>
      <c r="W6" s="24">
        <v>57417460</v>
      </c>
      <c r="X6" s="24">
        <v>91000628</v>
      </c>
      <c r="Y6" s="24">
        <v>-33583168</v>
      </c>
      <c r="Z6" s="6">
        <v>-36.9</v>
      </c>
      <c r="AA6" s="22">
        <v>91000628</v>
      </c>
    </row>
    <row r="7" spans="1:27" ht="12.75">
      <c r="A7" s="5" t="s">
        <v>33</v>
      </c>
      <c r="B7" s="3"/>
      <c r="C7" s="25">
        <v>152837757</v>
      </c>
      <c r="D7" s="25"/>
      <c r="E7" s="26">
        <v>306303457</v>
      </c>
      <c r="F7" s="27">
        <v>314685369</v>
      </c>
      <c r="G7" s="27">
        <v>53913402</v>
      </c>
      <c r="H7" s="27">
        <v>14244623</v>
      </c>
      <c r="I7" s="27">
        <v>12265702</v>
      </c>
      <c r="J7" s="27">
        <v>80423727</v>
      </c>
      <c r="K7" s="27">
        <v>54353335</v>
      </c>
      <c r="L7" s="27">
        <v>43636694</v>
      </c>
      <c r="M7" s="27">
        <v>41471710</v>
      </c>
      <c r="N7" s="27">
        <v>139461739</v>
      </c>
      <c r="O7" s="27">
        <v>4313066</v>
      </c>
      <c r="P7" s="27">
        <v>34456442</v>
      </c>
      <c r="Q7" s="27">
        <v>1097161</v>
      </c>
      <c r="R7" s="27">
        <v>39866669</v>
      </c>
      <c r="S7" s="27">
        <v>4928794</v>
      </c>
      <c r="T7" s="27">
        <v>26211245</v>
      </c>
      <c r="U7" s="27">
        <v>-178359778</v>
      </c>
      <c r="V7" s="27">
        <v>-147219739</v>
      </c>
      <c r="W7" s="27">
        <v>112532396</v>
      </c>
      <c r="X7" s="27">
        <v>314685369</v>
      </c>
      <c r="Y7" s="27">
        <v>-202152973</v>
      </c>
      <c r="Z7" s="7">
        <v>-64.24</v>
      </c>
      <c r="AA7" s="25">
        <v>314685369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133184984</v>
      </c>
      <c r="D9" s="19">
        <f>SUM(D10:D14)</f>
        <v>0</v>
      </c>
      <c r="E9" s="20">
        <f t="shared" si="1"/>
        <v>125878195</v>
      </c>
      <c r="F9" s="21">
        <f t="shared" si="1"/>
        <v>125583195</v>
      </c>
      <c r="G9" s="21">
        <f t="shared" si="1"/>
        <v>64073337</v>
      </c>
      <c r="H9" s="21">
        <f t="shared" si="1"/>
        <v>4994</v>
      </c>
      <c r="I9" s="21">
        <f t="shared" si="1"/>
        <v>5843</v>
      </c>
      <c r="J9" s="21">
        <f t="shared" si="1"/>
        <v>64084174</v>
      </c>
      <c r="K9" s="21">
        <f t="shared" si="1"/>
        <v>5347</v>
      </c>
      <c r="L9" s="21">
        <f t="shared" si="1"/>
        <v>2977</v>
      </c>
      <c r="M9" s="21">
        <f t="shared" si="1"/>
        <v>51016936</v>
      </c>
      <c r="N9" s="21">
        <f t="shared" si="1"/>
        <v>51025260</v>
      </c>
      <c r="O9" s="21">
        <f t="shared" si="1"/>
        <v>1932</v>
      </c>
      <c r="P9" s="21">
        <f t="shared" si="1"/>
        <v>2190</v>
      </c>
      <c r="Q9" s="21">
        <f t="shared" si="1"/>
        <v>772</v>
      </c>
      <c r="R9" s="21">
        <f t="shared" si="1"/>
        <v>4894</v>
      </c>
      <c r="S9" s="21">
        <f t="shared" si="1"/>
        <v>0</v>
      </c>
      <c r="T9" s="21">
        <f t="shared" si="1"/>
        <v>0</v>
      </c>
      <c r="U9" s="21">
        <f t="shared" si="1"/>
        <v>207301</v>
      </c>
      <c r="V9" s="21">
        <f t="shared" si="1"/>
        <v>207301</v>
      </c>
      <c r="W9" s="21">
        <f t="shared" si="1"/>
        <v>115321629</v>
      </c>
      <c r="X9" s="21">
        <f t="shared" si="1"/>
        <v>125583195</v>
      </c>
      <c r="Y9" s="21">
        <f t="shared" si="1"/>
        <v>-10261566</v>
      </c>
      <c r="Z9" s="4">
        <f>+IF(X9&lt;&gt;0,+(Y9/X9)*100,0)</f>
        <v>-8.171129903168971</v>
      </c>
      <c r="AA9" s="19">
        <f>SUM(AA10:AA14)</f>
        <v>125583195</v>
      </c>
    </row>
    <row r="10" spans="1:27" ht="12.75">
      <c r="A10" s="5" t="s">
        <v>36</v>
      </c>
      <c r="B10" s="3"/>
      <c r="C10" s="22">
        <v>133184984</v>
      </c>
      <c r="D10" s="22"/>
      <c r="E10" s="23">
        <v>125878195</v>
      </c>
      <c r="F10" s="24">
        <v>125583195</v>
      </c>
      <c r="G10" s="24">
        <v>64073337</v>
      </c>
      <c r="H10" s="24">
        <v>4994</v>
      </c>
      <c r="I10" s="24">
        <v>5843</v>
      </c>
      <c r="J10" s="24">
        <v>64084174</v>
      </c>
      <c r="K10" s="24">
        <v>5347</v>
      </c>
      <c r="L10" s="24">
        <v>2977</v>
      </c>
      <c r="M10" s="24">
        <v>51016936</v>
      </c>
      <c r="N10" s="24">
        <v>51025260</v>
      </c>
      <c r="O10" s="24">
        <v>1932</v>
      </c>
      <c r="P10" s="24">
        <v>2190</v>
      </c>
      <c r="Q10" s="24">
        <v>772</v>
      </c>
      <c r="R10" s="24">
        <v>4894</v>
      </c>
      <c r="S10" s="24"/>
      <c r="T10" s="24"/>
      <c r="U10" s="24">
        <v>207301</v>
      </c>
      <c r="V10" s="24">
        <v>207301</v>
      </c>
      <c r="W10" s="24">
        <v>115321629</v>
      </c>
      <c r="X10" s="24">
        <v>125583195</v>
      </c>
      <c r="Y10" s="24">
        <v>-10261566</v>
      </c>
      <c r="Z10" s="6">
        <v>-8.17</v>
      </c>
      <c r="AA10" s="22">
        <v>125583195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1209055871</v>
      </c>
      <c r="D15" s="19">
        <f>SUM(D16:D18)</f>
        <v>0</v>
      </c>
      <c r="E15" s="20">
        <f t="shared" si="2"/>
        <v>1225992808</v>
      </c>
      <c r="F15" s="21">
        <f t="shared" si="2"/>
        <v>1284493808</v>
      </c>
      <c r="G15" s="21">
        <f t="shared" si="2"/>
        <v>293148417</v>
      </c>
      <c r="H15" s="21">
        <f t="shared" si="2"/>
        <v>14411145</v>
      </c>
      <c r="I15" s="21">
        <f t="shared" si="2"/>
        <v>65145482</v>
      </c>
      <c r="J15" s="21">
        <f t="shared" si="2"/>
        <v>372705044</v>
      </c>
      <c r="K15" s="21">
        <f t="shared" si="2"/>
        <v>38636487</v>
      </c>
      <c r="L15" s="21">
        <f t="shared" si="2"/>
        <v>25575671</v>
      </c>
      <c r="M15" s="21">
        <f t="shared" si="2"/>
        <v>258812813</v>
      </c>
      <c r="N15" s="21">
        <f t="shared" si="2"/>
        <v>323024971</v>
      </c>
      <c r="O15" s="21">
        <f t="shared" si="2"/>
        <v>65102058</v>
      </c>
      <c r="P15" s="21">
        <f t="shared" si="2"/>
        <v>46209953</v>
      </c>
      <c r="Q15" s="21">
        <f t="shared" si="2"/>
        <v>13365731</v>
      </c>
      <c r="R15" s="21">
        <f t="shared" si="2"/>
        <v>124677742</v>
      </c>
      <c r="S15" s="21">
        <f t="shared" si="2"/>
        <v>19687877</v>
      </c>
      <c r="T15" s="21">
        <f t="shared" si="2"/>
        <v>261364020</v>
      </c>
      <c r="U15" s="21">
        <f t="shared" si="2"/>
        <v>147827345</v>
      </c>
      <c r="V15" s="21">
        <f t="shared" si="2"/>
        <v>428879242</v>
      </c>
      <c r="W15" s="21">
        <f t="shared" si="2"/>
        <v>1249286999</v>
      </c>
      <c r="X15" s="21">
        <f t="shared" si="2"/>
        <v>1284493808</v>
      </c>
      <c r="Y15" s="21">
        <f t="shared" si="2"/>
        <v>-35206809</v>
      </c>
      <c r="Z15" s="4">
        <f>+IF(X15&lt;&gt;0,+(Y15/X15)*100,0)</f>
        <v>-2.7409092033552254</v>
      </c>
      <c r="AA15" s="19">
        <f>SUM(AA16:AA18)</f>
        <v>1284493808</v>
      </c>
    </row>
    <row r="16" spans="1:27" ht="12.75">
      <c r="A16" s="5" t="s">
        <v>42</v>
      </c>
      <c r="B16" s="3"/>
      <c r="C16" s="22">
        <v>1195017800</v>
      </c>
      <c r="D16" s="22"/>
      <c r="E16" s="23">
        <v>1225992808</v>
      </c>
      <c r="F16" s="24">
        <v>1284074808</v>
      </c>
      <c r="G16" s="24">
        <v>286492478</v>
      </c>
      <c r="H16" s="24">
        <v>14374363</v>
      </c>
      <c r="I16" s="24">
        <v>65101497</v>
      </c>
      <c r="J16" s="24">
        <v>365968338</v>
      </c>
      <c r="K16" s="24">
        <v>38600119</v>
      </c>
      <c r="L16" s="24">
        <v>25547520</v>
      </c>
      <c r="M16" s="24">
        <v>253518993</v>
      </c>
      <c r="N16" s="24">
        <v>317666632</v>
      </c>
      <c r="O16" s="24">
        <v>65041698</v>
      </c>
      <c r="P16" s="24">
        <v>46168788</v>
      </c>
      <c r="Q16" s="24">
        <v>13324984</v>
      </c>
      <c r="R16" s="24">
        <v>124535470</v>
      </c>
      <c r="S16" s="24">
        <v>19687877</v>
      </c>
      <c r="T16" s="24">
        <v>261364020</v>
      </c>
      <c r="U16" s="24">
        <v>147782488</v>
      </c>
      <c r="V16" s="24">
        <v>428834385</v>
      </c>
      <c r="W16" s="24">
        <v>1237004825</v>
      </c>
      <c r="X16" s="24">
        <v>1284074808</v>
      </c>
      <c r="Y16" s="24">
        <v>-47069983</v>
      </c>
      <c r="Z16" s="6">
        <v>-3.67</v>
      </c>
      <c r="AA16" s="22">
        <v>1284074808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>
        <v>14038071</v>
      </c>
      <c r="D18" s="22"/>
      <c r="E18" s="23"/>
      <c r="F18" s="24">
        <v>419000</v>
      </c>
      <c r="G18" s="24">
        <v>6655939</v>
      </c>
      <c r="H18" s="24">
        <v>36782</v>
      </c>
      <c r="I18" s="24">
        <v>43985</v>
      </c>
      <c r="J18" s="24">
        <v>6736706</v>
      </c>
      <c r="K18" s="24">
        <v>36368</v>
      </c>
      <c r="L18" s="24">
        <v>28151</v>
      </c>
      <c r="M18" s="24">
        <v>5293820</v>
      </c>
      <c r="N18" s="24">
        <v>5358339</v>
      </c>
      <c r="O18" s="24">
        <v>60360</v>
      </c>
      <c r="P18" s="24">
        <v>41165</v>
      </c>
      <c r="Q18" s="24">
        <v>40747</v>
      </c>
      <c r="R18" s="24">
        <v>142272</v>
      </c>
      <c r="S18" s="24"/>
      <c r="T18" s="24"/>
      <c r="U18" s="24">
        <v>44857</v>
      </c>
      <c r="V18" s="24">
        <v>44857</v>
      </c>
      <c r="W18" s="24">
        <v>12282174</v>
      </c>
      <c r="X18" s="24">
        <v>419000</v>
      </c>
      <c r="Y18" s="24">
        <v>11863174</v>
      </c>
      <c r="Z18" s="6">
        <v>2831.31</v>
      </c>
      <c r="AA18" s="22">
        <v>419000</v>
      </c>
    </row>
    <row r="19" spans="1:27" ht="12.75">
      <c r="A19" s="2" t="s">
        <v>45</v>
      </c>
      <c r="B19" s="8"/>
      <c r="C19" s="19">
        <f aca="true" t="shared" si="3" ref="C19:Y19">SUM(C20:C23)</f>
        <v>2567249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91375</v>
      </c>
      <c r="H19" s="21">
        <f t="shared" si="3"/>
        <v>63146</v>
      </c>
      <c r="I19" s="21">
        <f t="shared" si="3"/>
        <v>77058</v>
      </c>
      <c r="J19" s="21">
        <f t="shared" si="3"/>
        <v>231579</v>
      </c>
      <c r="K19" s="21">
        <f t="shared" si="3"/>
        <v>32741</v>
      </c>
      <c r="L19" s="21">
        <f t="shared" si="3"/>
        <v>9939</v>
      </c>
      <c r="M19" s="21">
        <f t="shared" si="3"/>
        <v>43219</v>
      </c>
      <c r="N19" s="21">
        <f t="shared" si="3"/>
        <v>85899</v>
      </c>
      <c r="O19" s="21">
        <f t="shared" si="3"/>
        <v>39830</v>
      </c>
      <c r="P19" s="21">
        <f t="shared" si="3"/>
        <v>29658</v>
      </c>
      <c r="Q19" s="21">
        <f t="shared" si="3"/>
        <v>13456</v>
      </c>
      <c r="R19" s="21">
        <f t="shared" si="3"/>
        <v>82944</v>
      </c>
      <c r="S19" s="21">
        <f t="shared" si="3"/>
        <v>0</v>
      </c>
      <c r="T19" s="21">
        <f t="shared" si="3"/>
        <v>11995</v>
      </c>
      <c r="U19" s="21">
        <f t="shared" si="3"/>
        <v>14666</v>
      </c>
      <c r="V19" s="21">
        <f t="shared" si="3"/>
        <v>26661</v>
      </c>
      <c r="W19" s="21">
        <f t="shared" si="3"/>
        <v>427083</v>
      </c>
      <c r="X19" s="21">
        <f t="shared" si="3"/>
        <v>0</v>
      </c>
      <c r="Y19" s="21">
        <f t="shared" si="3"/>
        <v>427083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>
        <v>2567249</v>
      </c>
      <c r="D21" s="22"/>
      <c r="E21" s="23"/>
      <c r="F21" s="24"/>
      <c r="G21" s="24">
        <v>91375</v>
      </c>
      <c r="H21" s="24">
        <v>63146</v>
      </c>
      <c r="I21" s="24">
        <v>77058</v>
      </c>
      <c r="J21" s="24">
        <v>231579</v>
      </c>
      <c r="K21" s="24">
        <v>32741</v>
      </c>
      <c r="L21" s="24">
        <v>9939</v>
      </c>
      <c r="M21" s="24">
        <v>43219</v>
      </c>
      <c r="N21" s="24">
        <v>85899</v>
      </c>
      <c r="O21" s="24">
        <v>39830</v>
      </c>
      <c r="P21" s="24">
        <v>29658</v>
      </c>
      <c r="Q21" s="24">
        <v>13456</v>
      </c>
      <c r="R21" s="24">
        <v>82944</v>
      </c>
      <c r="S21" s="24"/>
      <c r="T21" s="24">
        <v>11995</v>
      </c>
      <c r="U21" s="24">
        <v>14666</v>
      </c>
      <c r="V21" s="24">
        <v>26661</v>
      </c>
      <c r="W21" s="24">
        <v>427083</v>
      </c>
      <c r="X21" s="24"/>
      <c r="Y21" s="24">
        <v>427083</v>
      </c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1563975074</v>
      </c>
      <c r="D25" s="40">
        <f>+D5+D9+D15+D19+D24</f>
        <v>0</v>
      </c>
      <c r="E25" s="41">
        <f t="shared" si="4"/>
        <v>1749177088</v>
      </c>
      <c r="F25" s="42">
        <f t="shared" si="4"/>
        <v>1815763000</v>
      </c>
      <c r="G25" s="42">
        <f t="shared" si="4"/>
        <v>443188509</v>
      </c>
      <c r="H25" s="42">
        <f t="shared" si="4"/>
        <v>28724904</v>
      </c>
      <c r="I25" s="42">
        <f t="shared" si="4"/>
        <v>77494085</v>
      </c>
      <c r="J25" s="42">
        <f t="shared" si="4"/>
        <v>549407498</v>
      </c>
      <c r="K25" s="42">
        <f t="shared" si="4"/>
        <v>93027910</v>
      </c>
      <c r="L25" s="42">
        <f t="shared" si="4"/>
        <v>69225281</v>
      </c>
      <c r="M25" s="42">
        <f t="shared" si="4"/>
        <v>376799164</v>
      </c>
      <c r="N25" s="42">
        <f t="shared" si="4"/>
        <v>539052355</v>
      </c>
      <c r="O25" s="42">
        <f t="shared" si="4"/>
        <v>69456886</v>
      </c>
      <c r="P25" s="42">
        <f t="shared" si="4"/>
        <v>80698243</v>
      </c>
      <c r="Q25" s="42">
        <f t="shared" si="4"/>
        <v>14477120</v>
      </c>
      <c r="R25" s="42">
        <f t="shared" si="4"/>
        <v>164632249</v>
      </c>
      <c r="S25" s="42">
        <f t="shared" si="4"/>
        <v>24616671</v>
      </c>
      <c r="T25" s="42">
        <f t="shared" si="4"/>
        <v>287587260</v>
      </c>
      <c r="U25" s="42">
        <f t="shared" si="4"/>
        <v>-30310466</v>
      </c>
      <c r="V25" s="42">
        <f t="shared" si="4"/>
        <v>281893465</v>
      </c>
      <c r="W25" s="42">
        <f t="shared" si="4"/>
        <v>1534985567</v>
      </c>
      <c r="X25" s="42">
        <f t="shared" si="4"/>
        <v>1815763000</v>
      </c>
      <c r="Y25" s="42">
        <f t="shared" si="4"/>
        <v>-280777433</v>
      </c>
      <c r="Z25" s="43">
        <f>+IF(X25&lt;&gt;0,+(Y25/X25)*100,0)</f>
        <v>-15.463330456673036</v>
      </c>
      <c r="AA25" s="40">
        <f>+AA5+AA9+AA15+AA19+AA24</f>
        <v>1815763000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398717661</v>
      </c>
      <c r="D28" s="19">
        <f>SUM(D29:D31)</f>
        <v>0</v>
      </c>
      <c r="E28" s="20">
        <f t="shared" si="5"/>
        <v>386966087</v>
      </c>
      <c r="F28" s="21">
        <f t="shared" si="5"/>
        <v>305442248</v>
      </c>
      <c r="G28" s="21">
        <f t="shared" si="5"/>
        <v>22348248</v>
      </c>
      <c r="H28" s="21">
        <f t="shared" si="5"/>
        <v>18909175</v>
      </c>
      <c r="I28" s="21">
        <f t="shared" si="5"/>
        <v>23373741</v>
      </c>
      <c r="J28" s="21">
        <f t="shared" si="5"/>
        <v>64631164</v>
      </c>
      <c r="K28" s="21">
        <f t="shared" si="5"/>
        <v>26232614</v>
      </c>
      <c r="L28" s="21">
        <f t="shared" si="5"/>
        <v>25218740</v>
      </c>
      <c r="M28" s="21">
        <f t="shared" si="5"/>
        <v>25535221</v>
      </c>
      <c r="N28" s="21">
        <f t="shared" si="5"/>
        <v>76986575</v>
      </c>
      <c r="O28" s="21">
        <f t="shared" si="5"/>
        <v>18336557</v>
      </c>
      <c r="P28" s="21">
        <f t="shared" si="5"/>
        <v>22431216</v>
      </c>
      <c r="Q28" s="21">
        <f t="shared" si="5"/>
        <v>24968023</v>
      </c>
      <c r="R28" s="21">
        <f t="shared" si="5"/>
        <v>65735796</v>
      </c>
      <c r="S28" s="21">
        <f t="shared" si="5"/>
        <v>13015675</v>
      </c>
      <c r="T28" s="21">
        <f t="shared" si="5"/>
        <v>10639082</v>
      </c>
      <c r="U28" s="21">
        <f t="shared" si="5"/>
        <v>37388205</v>
      </c>
      <c r="V28" s="21">
        <f t="shared" si="5"/>
        <v>61042962</v>
      </c>
      <c r="W28" s="21">
        <f t="shared" si="5"/>
        <v>268396497</v>
      </c>
      <c r="X28" s="21">
        <f t="shared" si="5"/>
        <v>305442248</v>
      </c>
      <c r="Y28" s="21">
        <f t="shared" si="5"/>
        <v>-37045751</v>
      </c>
      <c r="Z28" s="4">
        <f>+IF(X28&lt;&gt;0,+(Y28/X28)*100,0)</f>
        <v>-12.128561534159479</v>
      </c>
      <c r="AA28" s="19">
        <f>SUM(AA29:AA31)</f>
        <v>305442248</v>
      </c>
    </row>
    <row r="29" spans="1:27" ht="12.75">
      <c r="A29" s="5" t="s">
        <v>32</v>
      </c>
      <c r="B29" s="3"/>
      <c r="C29" s="22">
        <v>85779053</v>
      </c>
      <c r="D29" s="22"/>
      <c r="E29" s="23">
        <v>91002631</v>
      </c>
      <c r="F29" s="24">
        <v>78788091</v>
      </c>
      <c r="G29" s="24">
        <v>5881411</v>
      </c>
      <c r="H29" s="24">
        <v>3703790</v>
      </c>
      <c r="I29" s="24">
        <v>8627800</v>
      </c>
      <c r="J29" s="24">
        <v>18213001</v>
      </c>
      <c r="K29" s="24">
        <v>6140469</v>
      </c>
      <c r="L29" s="24">
        <v>6205666</v>
      </c>
      <c r="M29" s="24">
        <v>6047023</v>
      </c>
      <c r="N29" s="24">
        <v>18393158</v>
      </c>
      <c r="O29" s="24">
        <v>7051833</v>
      </c>
      <c r="P29" s="24">
        <v>6696436</v>
      </c>
      <c r="Q29" s="24">
        <v>6524404</v>
      </c>
      <c r="R29" s="24">
        <v>20272673</v>
      </c>
      <c r="S29" s="24">
        <v>5524486</v>
      </c>
      <c r="T29" s="24">
        <v>4290897</v>
      </c>
      <c r="U29" s="24">
        <v>11134981</v>
      </c>
      <c r="V29" s="24">
        <v>20950364</v>
      </c>
      <c r="W29" s="24">
        <v>77829196</v>
      </c>
      <c r="X29" s="24">
        <v>78788091</v>
      </c>
      <c r="Y29" s="24">
        <v>-958895</v>
      </c>
      <c r="Z29" s="6">
        <v>-1.22</v>
      </c>
      <c r="AA29" s="22">
        <v>78788091</v>
      </c>
    </row>
    <row r="30" spans="1:27" ht="12.75">
      <c r="A30" s="5" t="s">
        <v>33</v>
      </c>
      <c r="B30" s="3"/>
      <c r="C30" s="25">
        <v>312938608</v>
      </c>
      <c r="D30" s="25"/>
      <c r="E30" s="26">
        <v>295963456</v>
      </c>
      <c r="F30" s="27">
        <v>226654157</v>
      </c>
      <c r="G30" s="27">
        <v>16466837</v>
      </c>
      <c r="H30" s="27">
        <v>15205385</v>
      </c>
      <c r="I30" s="27">
        <v>14745941</v>
      </c>
      <c r="J30" s="27">
        <v>46418163</v>
      </c>
      <c r="K30" s="27">
        <v>20092145</v>
      </c>
      <c r="L30" s="27">
        <v>19013074</v>
      </c>
      <c r="M30" s="27">
        <v>19488198</v>
      </c>
      <c r="N30" s="27">
        <v>58593417</v>
      </c>
      <c r="O30" s="27">
        <v>11284724</v>
      </c>
      <c r="P30" s="27">
        <v>15734780</v>
      </c>
      <c r="Q30" s="27">
        <v>18443619</v>
      </c>
      <c r="R30" s="27">
        <v>45463123</v>
      </c>
      <c r="S30" s="27">
        <v>7491189</v>
      </c>
      <c r="T30" s="27">
        <v>6348185</v>
      </c>
      <c r="U30" s="27">
        <v>26253224</v>
      </c>
      <c r="V30" s="27">
        <v>40092598</v>
      </c>
      <c r="W30" s="27">
        <v>190567301</v>
      </c>
      <c r="X30" s="27">
        <v>226654157</v>
      </c>
      <c r="Y30" s="27">
        <v>-36086856</v>
      </c>
      <c r="Z30" s="7">
        <v>-15.92</v>
      </c>
      <c r="AA30" s="25">
        <v>226654157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91740381</v>
      </c>
      <c r="D32" s="19">
        <f>SUM(D33:D37)</f>
        <v>0</v>
      </c>
      <c r="E32" s="20">
        <f t="shared" si="6"/>
        <v>111001616</v>
      </c>
      <c r="F32" s="21">
        <f t="shared" si="6"/>
        <v>112065386</v>
      </c>
      <c r="G32" s="21">
        <f t="shared" si="6"/>
        <v>8727677</v>
      </c>
      <c r="H32" s="21">
        <f t="shared" si="6"/>
        <v>8971045</v>
      </c>
      <c r="I32" s="21">
        <f t="shared" si="6"/>
        <v>8245523</v>
      </c>
      <c r="J32" s="21">
        <f t="shared" si="6"/>
        <v>25944245</v>
      </c>
      <c r="K32" s="21">
        <f t="shared" si="6"/>
        <v>8864290</v>
      </c>
      <c r="L32" s="21">
        <f t="shared" si="6"/>
        <v>8291394</v>
      </c>
      <c r="M32" s="21">
        <f t="shared" si="6"/>
        <v>8023064</v>
      </c>
      <c r="N32" s="21">
        <f t="shared" si="6"/>
        <v>25178748</v>
      </c>
      <c r="O32" s="21">
        <f t="shared" si="6"/>
        <v>8961074</v>
      </c>
      <c r="P32" s="21">
        <f t="shared" si="6"/>
        <v>8231725</v>
      </c>
      <c r="Q32" s="21">
        <f t="shared" si="6"/>
        <v>8061213</v>
      </c>
      <c r="R32" s="21">
        <f t="shared" si="6"/>
        <v>25254012</v>
      </c>
      <c r="S32" s="21">
        <f t="shared" si="6"/>
        <v>10013794</v>
      </c>
      <c r="T32" s="21">
        <f t="shared" si="6"/>
        <v>1398968</v>
      </c>
      <c r="U32" s="21">
        <f t="shared" si="6"/>
        <v>9577082</v>
      </c>
      <c r="V32" s="21">
        <f t="shared" si="6"/>
        <v>20989844</v>
      </c>
      <c r="W32" s="21">
        <f t="shared" si="6"/>
        <v>97366849</v>
      </c>
      <c r="X32" s="21">
        <f t="shared" si="6"/>
        <v>112065386</v>
      </c>
      <c r="Y32" s="21">
        <f t="shared" si="6"/>
        <v>-14698537</v>
      </c>
      <c r="Z32" s="4">
        <f>+IF(X32&lt;&gt;0,+(Y32/X32)*100,0)</f>
        <v>-13.116036561012692</v>
      </c>
      <c r="AA32" s="19">
        <f>SUM(AA33:AA37)</f>
        <v>112065386</v>
      </c>
    </row>
    <row r="33" spans="1:27" ht="12.75">
      <c r="A33" s="5" t="s">
        <v>36</v>
      </c>
      <c r="B33" s="3"/>
      <c r="C33" s="22">
        <v>91740381</v>
      </c>
      <c r="D33" s="22"/>
      <c r="E33" s="23">
        <v>111001616</v>
      </c>
      <c r="F33" s="24">
        <v>112065386</v>
      </c>
      <c r="G33" s="24">
        <v>8727677</v>
      </c>
      <c r="H33" s="24">
        <v>8971045</v>
      </c>
      <c r="I33" s="24">
        <v>8245523</v>
      </c>
      <c r="J33" s="24">
        <v>25944245</v>
      </c>
      <c r="K33" s="24">
        <v>8864290</v>
      </c>
      <c r="L33" s="24">
        <v>8291394</v>
      </c>
      <c r="M33" s="24">
        <v>8023064</v>
      </c>
      <c r="N33" s="24">
        <v>25178748</v>
      </c>
      <c r="O33" s="24">
        <v>8961074</v>
      </c>
      <c r="P33" s="24">
        <v>8231725</v>
      </c>
      <c r="Q33" s="24">
        <v>8061213</v>
      </c>
      <c r="R33" s="24">
        <v>25254012</v>
      </c>
      <c r="S33" s="24">
        <v>10013794</v>
      </c>
      <c r="T33" s="24">
        <v>1398968</v>
      </c>
      <c r="U33" s="24">
        <v>9577082</v>
      </c>
      <c r="V33" s="24">
        <v>20989844</v>
      </c>
      <c r="W33" s="24">
        <v>97366849</v>
      </c>
      <c r="X33" s="24">
        <v>112065386</v>
      </c>
      <c r="Y33" s="24">
        <v>-14698537</v>
      </c>
      <c r="Z33" s="6">
        <v>-13.12</v>
      </c>
      <c r="AA33" s="22">
        <v>112065386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776659043</v>
      </c>
      <c r="D38" s="19">
        <f>SUM(D39:D41)</f>
        <v>0</v>
      </c>
      <c r="E38" s="20">
        <f t="shared" si="7"/>
        <v>536725997</v>
      </c>
      <c r="F38" s="21">
        <f t="shared" si="7"/>
        <v>683089741</v>
      </c>
      <c r="G38" s="21">
        <f t="shared" si="7"/>
        <v>38966375</v>
      </c>
      <c r="H38" s="21">
        <f t="shared" si="7"/>
        <v>41194841</v>
      </c>
      <c r="I38" s="21">
        <f t="shared" si="7"/>
        <v>45823431</v>
      </c>
      <c r="J38" s="21">
        <f t="shared" si="7"/>
        <v>125984647</v>
      </c>
      <c r="K38" s="21">
        <f t="shared" si="7"/>
        <v>39365053</v>
      </c>
      <c r="L38" s="21">
        <f t="shared" si="7"/>
        <v>50182198</v>
      </c>
      <c r="M38" s="21">
        <f t="shared" si="7"/>
        <v>64640174</v>
      </c>
      <c r="N38" s="21">
        <f t="shared" si="7"/>
        <v>154187425</v>
      </c>
      <c r="O38" s="21">
        <f t="shared" si="7"/>
        <v>48640321</v>
      </c>
      <c r="P38" s="21">
        <f t="shared" si="7"/>
        <v>50534525</v>
      </c>
      <c r="Q38" s="21">
        <f t="shared" si="7"/>
        <v>73665747</v>
      </c>
      <c r="R38" s="21">
        <f t="shared" si="7"/>
        <v>172840593</v>
      </c>
      <c r="S38" s="21">
        <f t="shared" si="7"/>
        <v>34452435</v>
      </c>
      <c r="T38" s="21">
        <f t="shared" si="7"/>
        <v>36465659</v>
      </c>
      <c r="U38" s="21">
        <f t="shared" si="7"/>
        <v>351181406</v>
      </c>
      <c r="V38" s="21">
        <f t="shared" si="7"/>
        <v>422099500</v>
      </c>
      <c r="W38" s="21">
        <f t="shared" si="7"/>
        <v>875112165</v>
      </c>
      <c r="X38" s="21">
        <f t="shared" si="7"/>
        <v>683089741</v>
      </c>
      <c r="Y38" s="21">
        <f t="shared" si="7"/>
        <v>192022424</v>
      </c>
      <c r="Z38" s="4">
        <f>+IF(X38&lt;&gt;0,+(Y38/X38)*100,0)</f>
        <v>28.110863401182307</v>
      </c>
      <c r="AA38" s="19">
        <f>SUM(AA39:AA41)</f>
        <v>683089741</v>
      </c>
    </row>
    <row r="39" spans="1:27" ht="12.75">
      <c r="A39" s="5" t="s">
        <v>42</v>
      </c>
      <c r="B39" s="3"/>
      <c r="C39" s="22">
        <v>776611419</v>
      </c>
      <c r="D39" s="22"/>
      <c r="E39" s="23">
        <v>536725997</v>
      </c>
      <c r="F39" s="24">
        <v>683089741</v>
      </c>
      <c r="G39" s="24">
        <v>38966375</v>
      </c>
      <c r="H39" s="24">
        <v>41194841</v>
      </c>
      <c r="I39" s="24">
        <v>45818689</v>
      </c>
      <c r="J39" s="24">
        <v>125979905</v>
      </c>
      <c r="K39" s="24">
        <v>39365053</v>
      </c>
      <c r="L39" s="24">
        <v>50182198</v>
      </c>
      <c r="M39" s="24">
        <v>64640174</v>
      </c>
      <c r="N39" s="24">
        <v>154187425</v>
      </c>
      <c r="O39" s="24">
        <v>48641034</v>
      </c>
      <c r="P39" s="24">
        <v>50534525</v>
      </c>
      <c r="Q39" s="24">
        <v>73665747</v>
      </c>
      <c r="R39" s="24">
        <v>172841306</v>
      </c>
      <c r="S39" s="24">
        <v>34452435</v>
      </c>
      <c r="T39" s="24">
        <v>36465659</v>
      </c>
      <c r="U39" s="24">
        <v>351181406</v>
      </c>
      <c r="V39" s="24">
        <v>422099500</v>
      </c>
      <c r="W39" s="24">
        <v>875108136</v>
      </c>
      <c r="X39" s="24">
        <v>683089741</v>
      </c>
      <c r="Y39" s="24">
        <v>192018395</v>
      </c>
      <c r="Z39" s="6">
        <v>28.11</v>
      </c>
      <c r="AA39" s="22">
        <v>683089741</v>
      </c>
    </row>
    <row r="40" spans="1:27" ht="12.75">
      <c r="A40" s="5" t="s">
        <v>43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>
        <v>47624</v>
      </c>
      <c r="D41" s="22"/>
      <c r="E41" s="23"/>
      <c r="F41" s="24"/>
      <c r="G41" s="24"/>
      <c r="H41" s="24"/>
      <c r="I41" s="24">
        <v>4742</v>
      </c>
      <c r="J41" s="24">
        <v>4742</v>
      </c>
      <c r="K41" s="24"/>
      <c r="L41" s="24"/>
      <c r="M41" s="24"/>
      <c r="N41" s="24"/>
      <c r="O41" s="24">
        <v>-713</v>
      </c>
      <c r="P41" s="24"/>
      <c r="Q41" s="24"/>
      <c r="R41" s="24">
        <v>-713</v>
      </c>
      <c r="S41" s="24"/>
      <c r="T41" s="24"/>
      <c r="U41" s="24"/>
      <c r="V41" s="24"/>
      <c r="W41" s="24">
        <v>4029</v>
      </c>
      <c r="X41" s="24"/>
      <c r="Y41" s="24">
        <v>4029</v>
      </c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107245208</v>
      </c>
      <c r="D42" s="19">
        <f>SUM(D43:D46)</f>
        <v>0</v>
      </c>
      <c r="E42" s="20">
        <f t="shared" si="8"/>
        <v>0</v>
      </c>
      <c r="F42" s="21">
        <f t="shared" si="8"/>
        <v>40779966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9686085</v>
      </c>
      <c r="T42" s="21">
        <f t="shared" si="8"/>
        <v>-713</v>
      </c>
      <c r="U42" s="21">
        <f t="shared" si="8"/>
        <v>9742559</v>
      </c>
      <c r="V42" s="21">
        <f t="shared" si="8"/>
        <v>19427931</v>
      </c>
      <c r="W42" s="21">
        <f t="shared" si="8"/>
        <v>19427931</v>
      </c>
      <c r="X42" s="21">
        <f t="shared" si="8"/>
        <v>40779966</v>
      </c>
      <c r="Y42" s="21">
        <f t="shared" si="8"/>
        <v>-21352035</v>
      </c>
      <c r="Z42" s="4">
        <f>+IF(X42&lt;&gt;0,+(Y42/X42)*100,0)</f>
        <v>-52.35912898995551</v>
      </c>
      <c r="AA42" s="19">
        <f>SUM(AA43:AA46)</f>
        <v>40779966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>
        <v>107245208</v>
      </c>
      <c r="D44" s="22"/>
      <c r="E44" s="23"/>
      <c r="F44" s="24">
        <v>40779966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>
        <v>9686085</v>
      </c>
      <c r="T44" s="24">
        <v>-713</v>
      </c>
      <c r="U44" s="24">
        <v>9742559</v>
      </c>
      <c r="V44" s="24">
        <v>19427931</v>
      </c>
      <c r="W44" s="24">
        <v>19427931</v>
      </c>
      <c r="X44" s="24">
        <v>40779966</v>
      </c>
      <c r="Y44" s="24">
        <v>-21352035</v>
      </c>
      <c r="Z44" s="6">
        <v>-52.36</v>
      </c>
      <c r="AA44" s="22">
        <v>40779966</v>
      </c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1374362293</v>
      </c>
      <c r="D48" s="40">
        <f>+D28+D32+D38+D42+D47</f>
        <v>0</v>
      </c>
      <c r="E48" s="41">
        <f t="shared" si="9"/>
        <v>1034693700</v>
      </c>
      <c r="F48" s="42">
        <f t="shared" si="9"/>
        <v>1141377341</v>
      </c>
      <c r="G48" s="42">
        <f t="shared" si="9"/>
        <v>70042300</v>
      </c>
      <c r="H48" s="42">
        <f t="shared" si="9"/>
        <v>69075061</v>
      </c>
      <c r="I48" s="42">
        <f t="shared" si="9"/>
        <v>77442695</v>
      </c>
      <c r="J48" s="42">
        <f t="shared" si="9"/>
        <v>216560056</v>
      </c>
      <c r="K48" s="42">
        <f t="shared" si="9"/>
        <v>74461957</v>
      </c>
      <c r="L48" s="42">
        <f t="shared" si="9"/>
        <v>83692332</v>
      </c>
      <c r="M48" s="42">
        <f t="shared" si="9"/>
        <v>98198459</v>
      </c>
      <c r="N48" s="42">
        <f t="shared" si="9"/>
        <v>256352748</v>
      </c>
      <c r="O48" s="42">
        <f t="shared" si="9"/>
        <v>75937952</v>
      </c>
      <c r="P48" s="42">
        <f t="shared" si="9"/>
        <v>81197466</v>
      </c>
      <c r="Q48" s="42">
        <f t="shared" si="9"/>
        <v>106694983</v>
      </c>
      <c r="R48" s="42">
        <f t="shared" si="9"/>
        <v>263830401</v>
      </c>
      <c r="S48" s="42">
        <f t="shared" si="9"/>
        <v>67167989</v>
      </c>
      <c r="T48" s="42">
        <f t="shared" si="9"/>
        <v>48502996</v>
      </c>
      <c r="U48" s="42">
        <f t="shared" si="9"/>
        <v>407889252</v>
      </c>
      <c r="V48" s="42">
        <f t="shared" si="9"/>
        <v>523560237</v>
      </c>
      <c r="W48" s="42">
        <f t="shared" si="9"/>
        <v>1260303442</v>
      </c>
      <c r="X48" s="42">
        <f t="shared" si="9"/>
        <v>1141377341</v>
      </c>
      <c r="Y48" s="42">
        <f t="shared" si="9"/>
        <v>118926101</v>
      </c>
      <c r="Z48" s="43">
        <f>+IF(X48&lt;&gt;0,+(Y48/X48)*100,0)</f>
        <v>10.419525316299406</v>
      </c>
      <c r="AA48" s="40">
        <f>+AA28+AA32+AA38+AA42+AA47</f>
        <v>1141377341</v>
      </c>
    </row>
    <row r="49" spans="1:27" ht="12.75">
      <c r="A49" s="14" t="s">
        <v>84</v>
      </c>
      <c r="B49" s="15"/>
      <c r="C49" s="44">
        <f aca="true" t="shared" si="10" ref="C49:Y49">+C25-C48</f>
        <v>189612781</v>
      </c>
      <c r="D49" s="44">
        <f>+D25-D48</f>
        <v>0</v>
      </c>
      <c r="E49" s="45">
        <f t="shared" si="10"/>
        <v>714483388</v>
      </c>
      <c r="F49" s="46">
        <f t="shared" si="10"/>
        <v>674385659</v>
      </c>
      <c r="G49" s="46">
        <f t="shared" si="10"/>
        <v>373146209</v>
      </c>
      <c r="H49" s="46">
        <f t="shared" si="10"/>
        <v>-40350157</v>
      </c>
      <c r="I49" s="46">
        <f t="shared" si="10"/>
        <v>51390</v>
      </c>
      <c r="J49" s="46">
        <f t="shared" si="10"/>
        <v>332847442</v>
      </c>
      <c r="K49" s="46">
        <f t="shared" si="10"/>
        <v>18565953</v>
      </c>
      <c r="L49" s="46">
        <f t="shared" si="10"/>
        <v>-14467051</v>
      </c>
      <c r="M49" s="46">
        <f t="shared" si="10"/>
        <v>278600705</v>
      </c>
      <c r="N49" s="46">
        <f t="shared" si="10"/>
        <v>282699607</v>
      </c>
      <c r="O49" s="46">
        <f t="shared" si="10"/>
        <v>-6481066</v>
      </c>
      <c r="P49" s="46">
        <f t="shared" si="10"/>
        <v>-499223</v>
      </c>
      <c r="Q49" s="46">
        <f t="shared" si="10"/>
        <v>-92217863</v>
      </c>
      <c r="R49" s="46">
        <f t="shared" si="10"/>
        <v>-99198152</v>
      </c>
      <c r="S49" s="46">
        <f t="shared" si="10"/>
        <v>-42551318</v>
      </c>
      <c r="T49" s="46">
        <f t="shared" si="10"/>
        <v>239084264</v>
      </c>
      <c r="U49" s="46">
        <f t="shared" si="10"/>
        <v>-438199718</v>
      </c>
      <c r="V49" s="46">
        <f t="shared" si="10"/>
        <v>-241666772</v>
      </c>
      <c r="W49" s="46">
        <f t="shared" si="10"/>
        <v>274682125</v>
      </c>
      <c r="X49" s="46">
        <f>IF(F25=F48,0,X25-X48)</f>
        <v>674385659</v>
      </c>
      <c r="Y49" s="46">
        <f t="shared" si="10"/>
        <v>-399703534</v>
      </c>
      <c r="Z49" s="47">
        <f>+IF(X49&lt;&gt;0,+(Y49/X49)*100,0)</f>
        <v>-59.26928140682778</v>
      </c>
      <c r="AA49" s="44">
        <f>+AA25-AA48</f>
        <v>674385659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206339618</v>
      </c>
      <c r="D5" s="19">
        <f>SUM(D6:D8)</f>
        <v>0</v>
      </c>
      <c r="E5" s="20">
        <f t="shared" si="0"/>
        <v>220450821</v>
      </c>
      <c r="F5" s="21">
        <f t="shared" si="0"/>
        <v>221887735</v>
      </c>
      <c r="G5" s="21">
        <f t="shared" si="0"/>
        <v>98759046</v>
      </c>
      <c r="H5" s="21">
        <f t="shared" si="0"/>
        <v>4071668</v>
      </c>
      <c r="I5" s="21">
        <f t="shared" si="0"/>
        <v>717574</v>
      </c>
      <c r="J5" s="21">
        <f t="shared" si="0"/>
        <v>103548288</v>
      </c>
      <c r="K5" s="21">
        <f t="shared" si="0"/>
        <v>605938</v>
      </c>
      <c r="L5" s="21">
        <f t="shared" si="0"/>
        <v>587948</v>
      </c>
      <c r="M5" s="21">
        <f t="shared" si="0"/>
        <v>61810137</v>
      </c>
      <c r="N5" s="21">
        <f t="shared" si="0"/>
        <v>63004023</v>
      </c>
      <c r="O5" s="21">
        <f t="shared" si="0"/>
        <v>610660</v>
      </c>
      <c r="P5" s="21">
        <f t="shared" si="0"/>
        <v>827545</v>
      </c>
      <c r="Q5" s="21">
        <f t="shared" si="0"/>
        <v>48488564</v>
      </c>
      <c r="R5" s="21">
        <f t="shared" si="0"/>
        <v>49926769</v>
      </c>
      <c r="S5" s="21">
        <f t="shared" si="0"/>
        <v>369087</v>
      </c>
      <c r="T5" s="21">
        <f t="shared" si="0"/>
        <v>480217</v>
      </c>
      <c r="U5" s="21">
        <f t="shared" si="0"/>
        <v>2438548</v>
      </c>
      <c r="V5" s="21">
        <f t="shared" si="0"/>
        <v>3287852</v>
      </c>
      <c r="W5" s="21">
        <f t="shared" si="0"/>
        <v>219766932</v>
      </c>
      <c r="X5" s="21">
        <f t="shared" si="0"/>
        <v>221887735</v>
      </c>
      <c r="Y5" s="21">
        <f t="shared" si="0"/>
        <v>-2120803</v>
      </c>
      <c r="Z5" s="4">
        <f>+IF(X5&lt;&gt;0,+(Y5/X5)*100,0)</f>
        <v>-0.9558000130110841</v>
      </c>
      <c r="AA5" s="19">
        <f>SUM(AA6:AA8)</f>
        <v>221887735</v>
      </c>
    </row>
    <row r="6" spans="1:27" ht="12.75">
      <c r="A6" s="5" t="s">
        <v>32</v>
      </c>
      <c r="B6" s="3"/>
      <c r="C6" s="22">
        <v>6783826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199555792</v>
      </c>
      <c r="D7" s="25"/>
      <c r="E7" s="26">
        <v>220450821</v>
      </c>
      <c r="F7" s="27">
        <v>221887735</v>
      </c>
      <c r="G7" s="27">
        <v>98759046</v>
      </c>
      <c r="H7" s="27">
        <v>4071668</v>
      </c>
      <c r="I7" s="27">
        <v>717574</v>
      </c>
      <c r="J7" s="27">
        <v>103548288</v>
      </c>
      <c r="K7" s="27">
        <v>605938</v>
      </c>
      <c r="L7" s="27">
        <v>587948</v>
      </c>
      <c r="M7" s="27">
        <v>61810137</v>
      </c>
      <c r="N7" s="27">
        <v>63004023</v>
      </c>
      <c r="O7" s="27">
        <v>610660</v>
      </c>
      <c r="P7" s="27">
        <v>827545</v>
      </c>
      <c r="Q7" s="27">
        <v>48488564</v>
      </c>
      <c r="R7" s="27">
        <v>49926769</v>
      </c>
      <c r="S7" s="27">
        <v>369087</v>
      </c>
      <c r="T7" s="27">
        <v>480217</v>
      </c>
      <c r="U7" s="27">
        <v>2438548</v>
      </c>
      <c r="V7" s="27">
        <v>3287852</v>
      </c>
      <c r="W7" s="27">
        <v>219766932</v>
      </c>
      <c r="X7" s="27">
        <v>221887735</v>
      </c>
      <c r="Y7" s="27">
        <v>-2120803</v>
      </c>
      <c r="Z7" s="7">
        <v>-0.96</v>
      </c>
      <c r="AA7" s="25">
        <v>221887735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4690692</v>
      </c>
      <c r="D9" s="19">
        <f>SUM(D10:D14)</f>
        <v>0</v>
      </c>
      <c r="E9" s="20">
        <f t="shared" si="1"/>
        <v>7350000</v>
      </c>
      <c r="F9" s="21">
        <f t="shared" si="1"/>
        <v>6211086</v>
      </c>
      <c r="G9" s="21">
        <f t="shared" si="1"/>
        <v>298813</v>
      </c>
      <c r="H9" s="21">
        <f t="shared" si="1"/>
        <v>287502</v>
      </c>
      <c r="I9" s="21">
        <f t="shared" si="1"/>
        <v>343844</v>
      </c>
      <c r="J9" s="21">
        <f t="shared" si="1"/>
        <v>930159</v>
      </c>
      <c r="K9" s="21">
        <f t="shared" si="1"/>
        <v>232388</v>
      </c>
      <c r="L9" s="21">
        <f t="shared" si="1"/>
        <v>123258</v>
      </c>
      <c r="M9" s="21">
        <f t="shared" si="1"/>
        <v>228787</v>
      </c>
      <c r="N9" s="21">
        <f t="shared" si="1"/>
        <v>584433</v>
      </c>
      <c r="O9" s="21">
        <f t="shared" si="1"/>
        <v>206841</v>
      </c>
      <c r="P9" s="21">
        <f t="shared" si="1"/>
        <v>250585</v>
      </c>
      <c r="Q9" s="21">
        <f t="shared" si="1"/>
        <v>237605</v>
      </c>
      <c r="R9" s="21">
        <f t="shared" si="1"/>
        <v>695031</v>
      </c>
      <c r="S9" s="21">
        <f t="shared" si="1"/>
        <v>23280</v>
      </c>
      <c r="T9" s="21">
        <f t="shared" si="1"/>
        <v>-87612</v>
      </c>
      <c r="U9" s="21">
        <f t="shared" si="1"/>
        <v>649661</v>
      </c>
      <c r="V9" s="21">
        <f t="shared" si="1"/>
        <v>585329</v>
      </c>
      <c r="W9" s="21">
        <f t="shared" si="1"/>
        <v>2794952</v>
      </c>
      <c r="X9" s="21">
        <f t="shared" si="1"/>
        <v>6211086</v>
      </c>
      <c r="Y9" s="21">
        <f t="shared" si="1"/>
        <v>-3416134</v>
      </c>
      <c r="Z9" s="4">
        <f>+IF(X9&lt;&gt;0,+(Y9/X9)*100,0)</f>
        <v>-55.00059087895418</v>
      </c>
      <c r="AA9" s="19">
        <f>SUM(AA10:AA14)</f>
        <v>6211086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4690692</v>
      </c>
      <c r="D12" s="22"/>
      <c r="E12" s="23">
        <v>7350000</v>
      </c>
      <c r="F12" s="24">
        <v>6211086</v>
      </c>
      <c r="G12" s="24">
        <v>298813</v>
      </c>
      <c r="H12" s="24">
        <v>287502</v>
      </c>
      <c r="I12" s="24">
        <v>343844</v>
      </c>
      <c r="J12" s="24">
        <v>930159</v>
      </c>
      <c r="K12" s="24">
        <v>232388</v>
      </c>
      <c r="L12" s="24">
        <v>123258</v>
      </c>
      <c r="M12" s="24">
        <v>228787</v>
      </c>
      <c r="N12" s="24">
        <v>584433</v>
      </c>
      <c r="O12" s="24">
        <v>206841</v>
      </c>
      <c r="P12" s="24">
        <v>250585</v>
      </c>
      <c r="Q12" s="24">
        <v>237605</v>
      </c>
      <c r="R12" s="24">
        <v>695031</v>
      </c>
      <c r="S12" s="24">
        <v>23280</v>
      </c>
      <c r="T12" s="24">
        <v>-87612</v>
      </c>
      <c r="U12" s="24">
        <v>649661</v>
      </c>
      <c r="V12" s="24">
        <v>585329</v>
      </c>
      <c r="W12" s="24">
        <v>2794952</v>
      </c>
      <c r="X12" s="24">
        <v>6211086</v>
      </c>
      <c r="Y12" s="24">
        <v>-3416134</v>
      </c>
      <c r="Z12" s="6">
        <v>-55</v>
      </c>
      <c r="AA12" s="22">
        <v>6211086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44149888</v>
      </c>
      <c r="D15" s="19">
        <f>SUM(D16:D18)</f>
        <v>0</v>
      </c>
      <c r="E15" s="20">
        <f t="shared" si="2"/>
        <v>2362872</v>
      </c>
      <c r="F15" s="21">
        <f t="shared" si="2"/>
        <v>2372872</v>
      </c>
      <c r="G15" s="21">
        <f t="shared" si="2"/>
        <v>64643</v>
      </c>
      <c r="H15" s="21">
        <f t="shared" si="2"/>
        <v>112249</v>
      </c>
      <c r="I15" s="21">
        <f t="shared" si="2"/>
        <v>19988</v>
      </c>
      <c r="J15" s="21">
        <f t="shared" si="2"/>
        <v>196880</v>
      </c>
      <c r="K15" s="21">
        <f t="shared" si="2"/>
        <v>44187</v>
      </c>
      <c r="L15" s="21">
        <f t="shared" si="2"/>
        <v>9719</v>
      </c>
      <c r="M15" s="21">
        <f t="shared" si="2"/>
        <v>47120</v>
      </c>
      <c r="N15" s="21">
        <f t="shared" si="2"/>
        <v>101026</v>
      </c>
      <c r="O15" s="21">
        <f t="shared" si="2"/>
        <v>99814</v>
      </c>
      <c r="P15" s="21">
        <f t="shared" si="2"/>
        <v>114955</v>
      </c>
      <c r="Q15" s="21">
        <f t="shared" si="2"/>
        <v>25135</v>
      </c>
      <c r="R15" s="21">
        <f t="shared" si="2"/>
        <v>239904</v>
      </c>
      <c r="S15" s="21">
        <f t="shared" si="2"/>
        <v>1739</v>
      </c>
      <c r="T15" s="21">
        <f t="shared" si="2"/>
        <v>2595</v>
      </c>
      <c r="U15" s="21">
        <f t="shared" si="2"/>
        <v>136086</v>
      </c>
      <c r="V15" s="21">
        <f t="shared" si="2"/>
        <v>140420</v>
      </c>
      <c r="W15" s="21">
        <f t="shared" si="2"/>
        <v>678230</v>
      </c>
      <c r="X15" s="21">
        <f t="shared" si="2"/>
        <v>2372872</v>
      </c>
      <c r="Y15" s="21">
        <f t="shared" si="2"/>
        <v>-1694642</v>
      </c>
      <c r="Z15" s="4">
        <f>+IF(X15&lt;&gt;0,+(Y15/X15)*100,0)</f>
        <v>-71.41733730264423</v>
      </c>
      <c r="AA15" s="19">
        <f>SUM(AA16:AA18)</f>
        <v>2372872</v>
      </c>
    </row>
    <row r="16" spans="1:27" ht="12.75">
      <c r="A16" s="5" t="s">
        <v>42</v>
      </c>
      <c r="B16" s="3"/>
      <c r="C16" s="22">
        <v>658888</v>
      </c>
      <c r="D16" s="22"/>
      <c r="E16" s="23">
        <v>2362872</v>
      </c>
      <c r="F16" s="24">
        <v>2372872</v>
      </c>
      <c r="G16" s="24">
        <v>64643</v>
      </c>
      <c r="H16" s="24">
        <v>112249</v>
      </c>
      <c r="I16" s="24">
        <v>19988</v>
      </c>
      <c r="J16" s="24">
        <v>196880</v>
      </c>
      <c r="K16" s="24">
        <v>44187</v>
      </c>
      <c r="L16" s="24">
        <v>9719</v>
      </c>
      <c r="M16" s="24">
        <v>47120</v>
      </c>
      <c r="N16" s="24">
        <v>101026</v>
      </c>
      <c r="O16" s="24">
        <v>99814</v>
      </c>
      <c r="P16" s="24">
        <v>114955</v>
      </c>
      <c r="Q16" s="24">
        <v>25135</v>
      </c>
      <c r="R16" s="24">
        <v>239904</v>
      </c>
      <c r="S16" s="24">
        <v>1739</v>
      </c>
      <c r="T16" s="24">
        <v>2595</v>
      </c>
      <c r="U16" s="24">
        <v>136086</v>
      </c>
      <c r="V16" s="24">
        <v>140420</v>
      </c>
      <c r="W16" s="24">
        <v>678230</v>
      </c>
      <c r="X16" s="24">
        <v>2372872</v>
      </c>
      <c r="Y16" s="24">
        <v>-1694642</v>
      </c>
      <c r="Z16" s="6">
        <v>-71.42</v>
      </c>
      <c r="AA16" s="22">
        <v>2372872</v>
      </c>
    </row>
    <row r="17" spans="1:27" ht="12.75">
      <c r="A17" s="5" t="s">
        <v>43</v>
      </c>
      <c r="B17" s="3"/>
      <c r="C17" s="22">
        <v>43491000</v>
      </c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35940694</v>
      </c>
      <c r="D19" s="19">
        <f>SUM(D20:D23)</f>
        <v>0</v>
      </c>
      <c r="E19" s="20">
        <f t="shared" si="3"/>
        <v>102953743</v>
      </c>
      <c r="F19" s="21">
        <f t="shared" si="3"/>
        <v>99681913</v>
      </c>
      <c r="G19" s="21">
        <f t="shared" si="3"/>
        <v>4224634</v>
      </c>
      <c r="H19" s="21">
        <f t="shared" si="3"/>
        <v>27375352</v>
      </c>
      <c r="I19" s="21">
        <f t="shared" si="3"/>
        <v>2554380</v>
      </c>
      <c r="J19" s="21">
        <f t="shared" si="3"/>
        <v>34154366</v>
      </c>
      <c r="K19" s="21">
        <f t="shared" si="3"/>
        <v>3212585</v>
      </c>
      <c r="L19" s="21">
        <f t="shared" si="3"/>
        <v>7764411</v>
      </c>
      <c r="M19" s="21">
        <f t="shared" si="3"/>
        <v>16597891</v>
      </c>
      <c r="N19" s="21">
        <f t="shared" si="3"/>
        <v>27574887</v>
      </c>
      <c r="O19" s="21">
        <f t="shared" si="3"/>
        <v>4746353</v>
      </c>
      <c r="P19" s="21">
        <f t="shared" si="3"/>
        <v>8212030</v>
      </c>
      <c r="Q19" s="21">
        <f t="shared" si="3"/>
        <v>17104074</v>
      </c>
      <c r="R19" s="21">
        <f t="shared" si="3"/>
        <v>30062457</v>
      </c>
      <c r="S19" s="21">
        <f t="shared" si="3"/>
        <v>2556653</v>
      </c>
      <c r="T19" s="21">
        <f t="shared" si="3"/>
        <v>1170527</v>
      </c>
      <c r="U19" s="21">
        <f t="shared" si="3"/>
        <v>3357004</v>
      </c>
      <c r="V19" s="21">
        <f t="shared" si="3"/>
        <v>7084184</v>
      </c>
      <c r="W19" s="21">
        <f t="shared" si="3"/>
        <v>98875894</v>
      </c>
      <c r="X19" s="21">
        <f t="shared" si="3"/>
        <v>99681913</v>
      </c>
      <c r="Y19" s="21">
        <f t="shared" si="3"/>
        <v>-806019</v>
      </c>
      <c r="Z19" s="4">
        <f>+IF(X19&lt;&gt;0,+(Y19/X19)*100,0)</f>
        <v>-0.8085910229270981</v>
      </c>
      <c r="AA19" s="19">
        <f>SUM(AA20:AA23)</f>
        <v>99681913</v>
      </c>
    </row>
    <row r="20" spans="1:27" ht="12.75">
      <c r="A20" s="5" t="s">
        <v>46</v>
      </c>
      <c r="B20" s="3"/>
      <c r="C20" s="22">
        <v>31067556</v>
      </c>
      <c r="D20" s="22"/>
      <c r="E20" s="23">
        <v>97842743</v>
      </c>
      <c r="F20" s="24">
        <v>94570913</v>
      </c>
      <c r="G20" s="24">
        <v>2129485</v>
      </c>
      <c r="H20" s="24">
        <v>25265263</v>
      </c>
      <c r="I20" s="24">
        <v>2278952</v>
      </c>
      <c r="J20" s="24">
        <v>29673700</v>
      </c>
      <c r="K20" s="24">
        <v>2848828</v>
      </c>
      <c r="L20" s="24">
        <v>6821417</v>
      </c>
      <c r="M20" s="24">
        <v>16180544</v>
      </c>
      <c r="N20" s="24">
        <v>25850789</v>
      </c>
      <c r="O20" s="24">
        <v>2481272</v>
      </c>
      <c r="P20" s="24">
        <v>7666086</v>
      </c>
      <c r="Q20" s="24">
        <v>16568231</v>
      </c>
      <c r="R20" s="24">
        <v>26715589</v>
      </c>
      <c r="S20" s="24">
        <v>2150720</v>
      </c>
      <c r="T20" s="24">
        <v>2332886</v>
      </c>
      <c r="U20" s="24">
        <v>2852794</v>
      </c>
      <c r="V20" s="24">
        <v>7336400</v>
      </c>
      <c r="W20" s="24">
        <v>89576478</v>
      </c>
      <c r="X20" s="24">
        <v>94570913</v>
      </c>
      <c r="Y20" s="24">
        <v>-4994435</v>
      </c>
      <c r="Z20" s="6">
        <v>-5.28</v>
      </c>
      <c r="AA20" s="22">
        <v>94570913</v>
      </c>
    </row>
    <row r="21" spans="1:27" ht="12.75">
      <c r="A21" s="5" t="s">
        <v>47</v>
      </c>
      <c r="B21" s="3"/>
      <c r="C21" s="22"/>
      <c r="D21" s="22"/>
      <c r="E21" s="23"/>
      <c r="F21" s="24"/>
      <c r="G21" s="24">
        <v>337081</v>
      </c>
      <c r="H21" s="24">
        <v>223771</v>
      </c>
      <c r="I21" s="24">
        <v>172120</v>
      </c>
      <c r="J21" s="24">
        <v>732972</v>
      </c>
      <c r="K21" s="24">
        <v>183688</v>
      </c>
      <c r="L21" s="24">
        <v>272995</v>
      </c>
      <c r="M21" s="24">
        <v>229451</v>
      </c>
      <c r="N21" s="24">
        <v>686134</v>
      </c>
      <c r="O21" s="24">
        <v>2076276</v>
      </c>
      <c r="P21" s="24">
        <v>37092</v>
      </c>
      <c r="Q21" s="24">
        <v>344285</v>
      </c>
      <c r="R21" s="24">
        <v>2457653</v>
      </c>
      <c r="S21" s="24">
        <v>226740</v>
      </c>
      <c r="T21" s="24">
        <v>299773</v>
      </c>
      <c r="U21" s="24">
        <v>304808</v>
      </c>
      <c r="V21" s="24">
        <v>831321</v>
      </c>
      <c r="W21" s="24">
        <v>4708080</v>
      </c>
      <c r="X21" s="24"/>
      <c r="Y21" s="24">
        <v>4708080</v>
      </c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>
        <v>61318</v>
      </c>
      <c r="H22" s="27">
        <v>66988</v>
      </c>
      <c r="I22" s="27">
        <v>64421</v>
      </c>
      <c r="J22" s="27">
        <v>192727</v>
      </c>
      <c r="K22" s="27">
        <v>61730</v>
      </c>
      <c r="L22" s="27">
        <v>66098</v>
      </c>
      <c r="M22" s="27">
        <v>66555</v>
      </c>
      <c r="N22" s="27">
        <v>194383</v>
      </c>
      <c r="O22" s="27">
        <v>68548</v>
      </c>
      <c r="P22" s="27">
        <v>66703</v>
      </c>
      <c r="Q22" s="27">
        <v>66794</v>
      </c>
      <c r="R22" s="27">
        <v>202045</v>
      </c>
      <c r="S22" s="27">
        <v>62372</v>
      </c>
      <c r="T22" s="27">
        <v>67108</v>
      </c>
      <c r="U22" s="27">
        <v>71697</v>
      </c>
      <c r="V22" s="27">
        <v>201177</v>
      </c>
      <c r="W22" s="27">
        <v>790332</v>
      </c>
      <c r="X22" s="27"/>
      <c r="Y22" s="27">
        <v>790332</v>
      </c>
      <c r="Z22" s="7"/>
      <c r="AA22" s="25"/>
    </row>
    <row r="23" spans="1:27" ht="12.75">
      <c r="A23" s="5" t="s">
        <v>49</v>
      </c>
      <c r="B23" s="3"/>
      <c r="C23" s="22">
        <v>4873138</v>
      </c>
      <c r="D23" s="22"/>
      <c r="E23" s="23">
        <v>5111000</v>
      </c>
      <c r="F23" s="24">
        <v>5111000</v>
      </c>
      <c r="G23" s="24">
        <v>1696750</v>
      </c>
      <c r="H23" s="24">
        <v>1819330</v>
      </c>
      <c r="I23" s="24">
        <v>38887</v>
      </c>
      <c r="J23" s="24">
        <v>3554967</v>
      </c>
      <c r="K23" s="24">
        <v>118339</v>
      </c>
      <c r="L23" s="24">
        <v>603901</v>
      </c>
      <c r="M23" s="24">
        <v>121341</v>
      </c>
      <c r="N23" s="24">
        <v>843581</v>
      </c>
      <c r="O23" s="24">
        <v>120257</v>
      </c>
      <c r="P23" s="24">
        <v>442149</v>
      </c>
      <c r="Q23" s="24">
        <v>124764</v>
      </c>
      <c r="R23" s="24">
        <v>687170</v>
      </c>
      <c r="S23" s="24">
        <v>116821</v>
      </c>
      <c r="T23" s="24">
        <v>-1529240</v>
      </c>
      <c r="U23" s="24">
        <v>127705</v>
      </c>
      <c r="V23" s="24">
        <v>-1284714</v>
      </c>
      <c r="W23" s="24">
        <v>3801004</v>
      </c>
      <c r="X23" s="24">
        <v>5111000</v>
      </c>
      <c r="Y23" s="24">
        <v>-1309996</v>
      </c>
      <c r="Z23" s="6">
        <v>-25.63</v>
      </c>
      <c r="AA23" s="22">
        <v>5111000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291120892</v>
      </c>
      <c r="D25" s="40">
        <f>+D5+D9+D15+D19+D24</f>
        <v>0</v>
      </c>
      <c r="E25" s="41">
        <f t="shared" si="4"/>
        <v>333117436</v>
      </c>
      <c r="F25" s="42">
        <f t="shared" si="4"/>
        <v>330153606</v>
      </c>
      <c r="G25" s="42">
        <f t="shared" si="4"/>
        <v>103347136</v>
      </c>
      <c r="H25" s="42">
        <f t="shared" si="4"/>
        <v>31846771</v>
      </c>
      <c r="I25" s="42">
        <f t="shared" si="4"/>
        <v>3635786</v>
      </c>
      <c r="J25" s="42">
        <f t="shared" si="4"/>
        <v>138829693</v>
      </c>
      <c r="K25" s="42">
        <f t="shared" si="4"/>
        <v>4095098</v>
      </c>
      <c r="L25" s="42">
        <f t="shared" si="4"/>
        <v>8485336</v>
      </c>
      <c r="M25" s="42">
        <f t="shared" si="4"/>
        <v>78683935</v>
      </c>
      <c r="N25" s="42">
        <f t="shared" si="4"/>
        <v>91264369</v>
      </c>
      <c r="O25" s="42">
        <f t="shared" si="4"/>
        <v>5663668</v>
      </c>
      <c r="P25" s="42">
        <f t="shared" si="4"/>
        <v>9405115</v>
      </c>
      <c r="Q25" s="42">
        <f t="shared" si="4"/>
        <v>65855378</v>
      </c>
      <c r="R25" s="42">
        <f t="shared" si="4"/>
        <v>80924161</v>
      </c>
      <c r="S25" s="42">
        <f t="shared" si="4"/>
        <v>2950759</v>
      </c>
      <c r="T25" s="42">
        <f t="shared" si="4"/>
        <v>1565727</v>
      </c>
      <c r="U25" s="42">
        <f t="shared" si="4"/>
        <v>6581299</v>
      </c>
      <c r="V25" s="42">
        <f t="shared" si="4"/>
        <v>11097785</v>
      </c>
      <c r="W25" s="42">
        <f t="shared" si="4"/>
        <v>322116008</v>
      </c>
      <c r="X25" s="42">
        <f t="shared" si="4"/>
        <v>330153606</v>
      </c>
      <c r="Y25" s="42">
        <f t="shared" si="4"/>
        <v>-8037598</v>
      </c>
      <c r="Z25" s="43">
        <f>+IF(X25&lt;&gt;0,+(Y25/X25)*100,0)</f>
        <v>-2.4345025630281922</v>
      </c>
      <c r="AA25" s="40">
        <f>+AA5+AA9+AA15+AA19+AA24</f>
        <v>330153606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150166561</v>
      </c>
      <c r="D28" s="19">
        <f>SUM(D29:D31)</f>
        <v>0</v>
      </c>
      <c r="E28" s="20">
        <f t="shared" si="5"/>
        <v>166623982</v>
      </c>
      <c r="F28" s="21">
        <f t="shared" si="5"/>
        <v>167592452</v>
      </c>
      <c r="G28" s="21">
        <f t="shared" si="5"/>
        <v>11888940</v>
      </c>
      <c r="H28" s="21">
        <f t="shared" si="5"/>
        <v>12667917</v>
      </c>
      <c r="I28" s="21">
        <f t="shared" si="5"/>
        <v>13447547</v>
      </c>
      <c r="J28" s="21">
        <f t="shared" si="5"/>
        <v>38004404</v>
      </c>
      <c r="K28" s="21">
        <f t="shared" si="5"/>
        <v>12937900</v>
      </c>
      <c r="L28" s="21">
        <f t="shared" si="5"/>
        <v>10946499</v>
      </c>
      <c r="M28" s="21">
        <f t="shared" si="5"/>
        <v>10426011</v>
      </c>
      <c r="N28" s="21">
        <f t="shared" si="5"/>
        <v>34310410</v>
      </c>
      <c r="O28" s="21">
        <f t="shared" si="5"/>
        <v>11112887</v>
      </c>
      <c r="P28" s="21">
        <f t="shared" si="5"/>
        <v>10006347</v>
      </c>
      <c r="Q28" s="21">
        <f t="shared" si="5"/>
        <v>11413279</v>
      </c>
      <c r="R28" s="21">
        <f t="shared" si="5"/>
        <v>32532513</v>
      </c>
      <c r="S28" s="21">
        <f t="shared" si="5"/>
        <v>8643436</v>
      </c>
      <c r="T28" s="21">
        <f t="shared" si="5"/>
        <v>10371158</v>
      </c>
      <c r="U28" s="21">
        <f t="shared" si="5"/>
        <v>17497986</v>
      </c>
      <c r="V28" s="21">
        <f t="shared" si="5"/>
        <v>36512580</v>
      </c>
      <c r="W28" s="21">
        <f t="shared" si="5"/>
        <v>141359907</v>
      </c>
      <c r="X28" s="21">
        <f t="shared" si="5"/>
        <v>167592452</v>
      </c>
      <c r="Y28" s="21">
        <f t="shared" si="5"/>
        <v>-26232545</v>
      </c>
      <c r="Z28" s="4">
        <f>+IF(X28&lt;&gt;0,+(Y28/X28)*100,0)</f>
        <v>-15.65258141816554</v>
      </c>
      <c r="AA28" s="19">
        <f>SUM(AA29:AA31)</f>
        <v>167592452</v>
      </c>
    </row>
    <row r="29" spans="1:27" ht="12.75">
      <c r="A29" s="5" t="s">
        <v>32</v>
      </c>
      <c r="B29" s="3"/>
      <c r="C29" s="22">
        <v>63171189</v>
      </c>
      <c r="D29" s="22"/>
      <c r="E29" s="23">
        <v>58180779</v>
      </c>
      <c r="F29" s="24">
        <v>59652338</v>
      </c>
      <c r="G29" s="24">
        <v>6327039</v>
      </c>
      <c r="H29" s="24">
        <v>5374878</v>
      </c>
      <c r="I29" s="24">
        <v>4063877</v>
      </c>
      <c r="J29" s="24">
        <v>15765794</v>
      </c>
      <c r="K29" s="24">
        <v>5934402</v>
      </c>
      <c r="L29" s="24">
        <v>5811532</v>
      </c>
      <c r="M29" s="24">
        <v>4650201</v>
      </c>
      <c r="N29" s="24">
        <v>16396135</v>
      </c>
      <c r="O29" s="24">
        <v>6548710</v>
      </c>
      <c r="P29" s="24">
        <v>1923197</v>
      </c>
      <c r="Q29" s="24">
        <v>4129906</v>
      </c>
      <c r="R29" s="24">
        <v>12601813</v>
      </c>
      <c r="S29" s="24">
        <v>3968006</v>
      </c>
      <c r="T29" s="24">
        <v>4478009</v>
      </c>
      <c r="U29" s="24">
        <v>4425495</v>
      </c>
      <c r="V29" s="24">
        <v>12871510</v>
      </c>
      <c r="W29" s="24">
        <v>57635252</v>
      </c>
      <c r="X29" s="24">
        <v>59652338</v>
      </c>
      <c r="Y29" s="24">
        <v>-2017086</v>
      </c>
      <c r="Z29" s="6">
        <v>-3.38</v>
      </c>
      <c r="AA29" s="22">
        <v>59652338</v>
      </c>
    </row>
    <row r="30" spans="1:27" ht="12.75">
      <c r="A30" s="5" t="s">
        <v>33</v>
      </c>
      <c r="B30" s="3"/>
      <c r="C30" s="25">
        <v>86995372</v>
      </c>
      <c r="D30" s="25"/>
      <c r="E30" s="26">
        <v>108443203</v>
      </c>
      <c r="F30" s="27">
        <v>107940114</v>
      </c>
      <c r="G30" s="27">
        <v>5561901</v>
      </c>
      <c r="H30" s="27">
        <v>7293039</v>
      </c>
      <c r="I30" s="27">
        <v>9383670</v>
      </c>
      <c r="J30" s="27">
        <v>22238610</v>
      </c>
      <c r="K30" s="27">
        <v>7003498</v>
      </c>
      <c r="L30" s="27">
        <v>5134967</v>
      </c>
      <c r="M30" s="27">
        <v>5775810</v>
      </c>
      <c r="N30" s="27">
        <v>17914275</v>
      </c>
      <c r="O30" s="27">
        <v>4564177</v>
      </c>
      <c r="P30" s="27">
        <v>8083150</v>
      </c>
      <c r="Q30" s="27">
        <v>7283373</v>
      </c>
      <c r="R30" s="27">
        <v>19930700</v>
      </c>
      <c r="S30" s="27">
        <v>4675430</v>
      </c>
      <c r="T30" s="27">
        <v>5893149</v>
      </c>
      <c r="U30" s="27">
        <v>13072491</v>
      </c>
      <c r="V30" s="27">
        <v>23641070</v>
      </c>
      <c r="W30" s="27">
        <v>83724655</v>
      </c>
      <c r="X30" s="27">
        <v>107940114</v>
      </c>
      <c r="Y30" s="27">
        <v>-24215459</v>
      </c>
      <c r="Z30" s="7">
        <v>-22.43</v>
      </c>
      <c r="AA30" s="25">
        <v>107940114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14889816</v>
      </c>
      <c r="D32" s="19">
        <f>SUM(D33:D37)</f>
        <v>0</v>
      </c>
      <c r="E32" s="20">
        <f t="shared" si="6"/>
        <v>15543805</v>
      </c>
      <c r="F32" s="21">
        <f t="shared" si="6"/>
        <v>15283866</v>
      </c>
      <c r="G32" s="21">
        <f t="shared" si="6"/>
        <v>1374940</v>
      </c>
      <c r="H32" s="21">
        <f t="shared" si="6"/>
        <v>1486513</v>
      </c>
      <c r="I32" s="21">
        <f t="shared" si="6"/>
        <v>1441911</v>
      </c>
      <c r="J32" s="21">
        <f t="shared" si="6"/>
        <v>4303364</v>
      </c>
      <c r="K32" s="21">
        <f t="shared" si="6"/>
        <v>1439267</v>
      </c>
      <c r="L32" s="21">
        <f t="shared" si="6"/>
        <v>1477471</v>
      </c>
      <c r="M32" s="21">
        <f t="shared" si="6"/>
        <v>1446237</v>
      </c>
      <c r="N32" s="21">
        <f t="shared" si="6"/>
        <v>4362975</v>
      </c>
      <c r="O32" s="21">
        <f t="shared" si="6"/>
        <v>1497713</v>
      </c>
      <c r="P32" s="21">
        <f t="shared" si="6"/>
        <v>1857201</v>
      </c>
      <c r="Q32" s="21">
        <f t="shared" si="6"/>
        <v>1472439</v>
      </c>
      <c r="R32" s="21">
        <f t="shared" si="6"/>
        <v>4827353</v>
      </c>
      <c r="S32" s="21">
        <f t="shared" si="6"/>
        <v>1510891</v>
      </c>
      <c r="T32" s="21">
        <f t="shared" si="6"/>
        <v>1427963</v>
      </c>
      <c r="U32" s="21">
        <f t="shared" si="6"/>
        <v>1602172</v>
      </c>
      <c r="V32" s="21">
        <f t="shared" si="6"/>
        <v>4541026</v>
      </c>
      <c r="W32" s="21">
        <f t="shared" si="6"/>
        <v>18034718</v>
      </c>
      <c r="X32" s="21">
        <f t="shared" si="6"/>
        <v>15283866</v>
      </c>
      <c r="Y32" s="21">
        <f t="shared" si="6"/>
        <v>2750852</v>
      </c>
      <c r="Z32" s="4">
        <f>+IF(X32&lt;&gt;0,+(Y32/X32)*100,0)</f>
        <v>17.998404330422684</v>
      </c>
      <c r="AA32" s="19">
        <f>SUM(AA33:AA37)</f>
        <v>15283866</v>
      </c>
    </row>
    <row r="33" spans="1:27" ht="12.75">
      <c r="A33" s="5" t="s">
        <v>36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/>
      <c r="AA33" s="22"/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14889816</v>
      </c>
      <c r="D35" s="22"/>
      <c r="E35" s="23">
        <v>15543805</v>
      </c>
      <c r="F35" s="24">
        <v>15283866</v>
      </c>
      <c r="G35" s="24">
        <v>1374940</v>
      </c>
      <c r="H35" s="24">
        <v>1486513</v>
      </c>
      <c r="I35" s="24">
        <v>1441911</v>
      </c>
      <c r="J35" s="24">
        <v>4303364</v>
      </c>
      <c r="K35" s="24">
        <v>1439267</v>
      </c>
      <c r="L35" s="24">
        <v>1477471</v>
      </c>
      <c r="M35" s="24">
        <v>1446237</v>
      </c>
      <c r="N35" s="24">
        <v>4362975</v>
      </c>
      <c r="O35" s="24">
        <v>1497713</v>
      </c>
      <c r="P35" s="24">
        <v>1857201</v>
      </c>
      <c r="Q35" s="24">
        <v>1472439</v>
      </c>
      <c r="R35" s="24">
        <v>4827353</v>
      </c>
      <c r="S35" s="24">
        <v>1510891</v>
      </c>
      <c r="T35" s="24">
        <v>1427963</v>
      </c>
      <c r="U35" s="24">
        <v>1602172</v>
      </c>
      <c r="V35" s="24">
        <v>4541026</v>
      </c>
      <c r="W35" s="24">
        <v>18034718</v>
      </c>
      <c r="X35" s="24">
        <v>15283866</v>
      </c>
      <c r="Y35" s="24">
        <v>2750852</v>
      </c>
      <c r="Z35" s="6">
        <v>18</v>
      </c>
      <c r="AA35" s="22">
        <v>15283866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31357967</v>
      </c>
      <c r="D38" s="19">
        <f>SUM(D39:D41)</f>
        <v>0</v>
      </c>
      <c r="E38" s="20">
        <f t="shared" si="7"/>
        <v>49836685</v>
      </c>
      <c r="F38" s="21">
        <f t="shared" si="7"/>
        <v>48938679</v>
      </c>
      <c r="G38" s="21">
        <f t="shared" si="7"/>
        <v>1321026</v>
      </c>
      <c r="H38" s="21">
        <f t="shared" si="7"/>
        <v>1303246</v>
      </c>
      <c r="I38" s="21">
        <f t="shared" si="7"/>
        <v>2101014</v>
      </c>
      <c r="J38" s="21">
        <f t="shared" si="7"/>
        <v>4725286</v>
      </c>
      <c r="K38" s="21">
        <f t="shared" si="7"/>
        <v>1815945</v>
      </c>
      <c r="L38" s="21">
        <f t="shared" si="7"/>
        <v>1411114</v>
      </c>
      <c r="M38" s="21">
        <f t="shared" si="7"/>
        <v>1916283</v>
      </c>
      <c r="N38" s="21">
        <f t="shared" si="7"/>
        <v>5143342</v>
      </c>
      <c r="O38" s="21">
        <f t="shared" si="7"/>
        <v>1750416</v>
      </c>
      <c r="P38" s="21">
        <f t="shared" si="7"/>
        <v>2311744</v>
      </c>
      <c r="Q38" s="21">
        <f t="shared" si="7"/>
        <v>1662286</v>
      </c>
      <c r="R38" s="21">
        <f t="shared" si="7"/>
        <v>5724446</v>
      </c>
      <c r="S38" s="21">
        <f t="shared" si="7"/>
        <v>1306890</v>
      </c>
      <c r="T38" s="21">
        <f t="shared" si="7"/>
        <v>3637578</v>
      </c>
      <c r="U38" s="21">
        <f t="shared" si="7"/>
        <v>971132</v>
      </c>
      <c r="V38" s="21">
        <f t="shared" si="7"/>
        <v>5915600</v>
      </c>
      <c r="W38" s="21">
        <f t="shared" si="7"/>
        <v>21508674</v>
      </c>
      <c r="X38" s="21">
        <f t="shared" si="7"/>
        <v>48938679</v>
      </c>
      <c r="Y38" s="21">
        <f t="shared" si="7"/>
        <v>-27430005</v>
      </c>
      <c r="Z38" s="4">
        <f>+IF(X38&lt;&gt;0,+(Y38/X38)*100,0)</f>
        <v>-56.049745437550534</v>
      </c>
      <c r="AA38" s="19">
        <f>SUM(AA39:AA41)</f>
        <v>48938679</v>
      </c>
    </row>
    <row r="39" spans="1:27" ht="12.75">
      <c r="A39" s="5" t="s">
        <v>42</v>
      </c>
      <c r="B39" s="3"/>
      <c r="C39" s="22">
        <v>9851545</v>
      </c>
      <c r="D39" s="22"/>
      <c r="E39" s="23">
        <v>12065788</v>
      </c>
      <c r="F39" s="24">
        <v>11401323</v>
      </c>
      <c r="G39" s="24">
        <v>706794</v>
      </c>
      <c r="H39" s="24">
        <v>695110</v>
      </c>
      <c r="I39" s="24">
        <v>1436456</v>
      </c>
      <c r="J39" s="24">
        <v>2838360</v>
      </c>
      <c r="K39" s="24">
        <v>964082</v>
      </c>
      <c r="L39" s="24">
        <v>785348</v>
      </c>
      <c r="M39" s="24">
        <v>1190948</v>
      </c>
      <c r="N39" s="24">
        <v>2940378</v>
      </c>
      <c r="O39" s="24">
        <v>693675</v>
      </c>
      <c r="P39" s="24">
        <v>1091278</v>
      </c>
      <c r="Q39" s="24">
        <v>980571</v>
      </c>
      <c r="R39" s="24">
        <v>2765524</v>
      </c>
      <c r="S39" s="24">
        <v>628899</v>
      </c>
      <c r="T39" s="24">
        <v>742592</v>
      </c>
      <c r="U39" s="24">
        <v>782290</v>
      </c>
      <c r="V39" s="24">
        <v>2153781</v>
      </c>
      <c r="W39" s="24">
        <v>10698043</v>
      </c>
      <c r="X39" s="24">
        <v>11401323</v>
      </c>
      <c r="Y39" s="24">
        <v>-703280</v>
      </c>
      <c r="Z39" s="6">
        <v>-6.17</v>
      </c>
      <c r="AA39" s="22">
        <v>11401323</v>
      </c>
    </row>
    <row r="40" spans="1:27" ht="12.75">
      <c r="A40" s="5" t="s">
        <v>43</v>
      </c>
      <c r="B40" s="3"/>
      <c r="C40" s="22">
        <v>21506422</v>
      </c>
      <c r="D40" s="22"/>
      <c r="E40" s="23">
        <v>37770897</v>
      </c>
      <c r="F40" s="24">
        <v>37537356</v>
      </c>
      <c r="G40" s="24">
        <v>614232</v>
      </c>
      <c r="H40" s="24">
        <v>608136</v>
      </c>
      <c r="I40" s="24">
        <v>664558</v>
      </c>
      <c r="J40" s="24">
        <v>1886926</v>
      </c>
      <c r="K40" s="24">
        <v>851863</v>
      </c>
      <c r="L40" s="24">
        <v>625766</v>
      </c>
      <c r="M40" s="24">
        <v>725335</v>
      </c>
      <c r="N40" s="24">
        <v>2202964</v>
      </c>
      <c r="O40" s="24">
        <v>1056741</v>
      </c>
      <c r="P40" s="24">
        <v>1220466</v>
      </c>
      <c r="Q40" s="24">
        <v>681715</v>
      </c>
      <c r="R40" s="24">
        <v>2958922</v>
      </c>
      <c r="S40" s="24">
        <v>677991</v>
      </c>
      <c r="T40" s="24">
        <v>2894986</v>
      </c>
      <c r="U40" s="24">
        <v>188842</v>
      </c>
      <c r="V40" s="24">
        <v>3761819</v>
      </c>
      <c r="W40" s="24">
        <v>10810631</v>
      </c>
      <c r="X40" s="24">
        <v>37537356</v>
      </c>
      <c r="Y40" s="24">
        <v>-26726725</v>
      </c>
      <c r="Z40" s="6">
        <v>-71.2</v>
      </c>
      <c r="AA40" s="22">
        <v>37537356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79219817</v>
      </c>
      <c r="D42" s="19">
        <f>SUM(D43:D46)</f>
        <v>0</v>
      </c>
      <c r="E42" s="20">
        <f t="shared" si="8"/>
        <v>80408770</v>
      </c>
      <c r="F42" s="21">
        <f t="shared" si="8"/>
        <v>82781769</v>
      </c>
      <c r="G42" s="21">
        <f t="shared" si="8"/>
        <v>2795345</v>
      </c>
      <c r="H42" s="21">
        <f t="shared" si="8"/>
        <v>3075211</v>
      </c>
      <c r="I42" s="21">
        <f t="shared" si="8"/>
        <v>8942401</v>
      </c>
      <c r="J42" s="21">
        <f t="shared" si="8"/>
        <v>14812957</v>
      </c>
      <c r="K42" s="21">
        <f t="shared" si="8"/>
        <v>5371125</v>
      </c>
      <c r="L42" s="21">
        <f t="shared" si="8"/>
        <v>2054592</v>
      </c>
      <c r="M42" s="21">
        <f t="shared" si="8"/>
        <v>7795009</v>
      </c>
      <c r="N42" s="21">
        <f t="shared" si="8"/>
        <v>15220726</v>
      </c>
      <c r="O42" s="21">
        <f t="shared" si="8"/>
        <v>5972763</v>
      </c>
      <c r="P42" s="21">
        <f t="shared" si="8"/>
        <v>2141265</v>
      </c>
      <c r="Q42" s="21">
        <f t="shared" si="8"/>
        <v>8037226</v>
      </c>
      <c r="R42" s="21">
        <f t="shared" si="8"/>
        <v>16151254</v>
      </c>
      <c r="S42" s="21">
        <f t="shared" si="8"/>
        <v>4596118</v>
      </c>
      <c r="T42" s="21">
        <f t="shared" si="8"/>
        <v>285471</v>
      </c>
      <c r="U42" s="21">
        <f t="shared" si="8"/>
        <v>8265798</v>
      </c>
      <c r="V42" s="21">
        <f t="shared" si="8"/>
        <v>13147387</v>
      </c>
      <c r="W42" s="21">
        <f t="shared" si="8"/>
        <v>59332324</v>
      </c>
      <c r="X42" s="21">
        <f t="shared" si="8"/>
        <v>82781769</v>
      </c>
      <c r="Y42" s="21">
        <f t="shared" si="8"/>
        <v>-23449445</v>
      </c>
      <c r="Z42" s="4">
        <f>+IF(X42&lt;&gt;0,+(Y42/X42)*100,0)</f>
        <v>-28.326822781474988</v>
      </c>
      <c r="AA42" s="19">
        <f>SUM(AA43:AA46)</f>
        <v>82781769</v>
      </c>
    </row>
    <row r="43" spans="1:27" ht="12.75">
      <c r="A43" s="5" t="s">
        <v>46</v>
      </c>
      <c r="B43" s="3"/>
      <c r="C43" s="22">
        <v>59140519</v>
      </c>
      <c r="D43" s="22"/>
      <c r="E43" s="23">
        <v>57910727</v>
      </c>
      <c r="F43" s="24">
        <v>61519284</v>
      </c>
      <c r="G43" s="24">
        <v>1752818</v>
      </c>
      <c r="H43" s="24">
        <v>1846412</v>
      </c>
      <c r="I43" s="24">
        <v>7317716</v>
      </c>
      <c r="J43" s="24">
        <v>10916946</v>
      </c>
      <c r="K43" s="24">
        <v>3999080</v>
      </c>
      <c r="L43" s="24">
        <v>757742</v>
      </c>
      <c r="M43" s="24">
        <v>6631006</v>
      </c>
      <c r="N43" s="24">
        <v>11387828</v>
      </c>
      <c r="O43" s="24">
        <v>4330127</v>
      </c>
      <c r="P43" s="24">
        <v>1318882</v>
      </c>
      <c r="Q43" s="24">
        <v>6532742</v>
      </c>
      <c r="R43" s="24">
        <v>12181751</v>
      </c>
      <c r="S43" s="24">
        <v>3684230</v>
      </c>
      <c r="T43" s="24">
        <v>-1052319</v>
      </c>
      <c r="U43" s="24">
        <v>6943987</v>
      </c>
      <c r="V43" s="24">
        <v>9575898</v>
      </c>
      <c r="W43" s="24">
        <v>44062423</v>
      </c>
      <c r="X43" s="24">
        <v>61519284</v>
      </c>
      <c r="Y43" s="24">
        <v>-17456861</v>
      </c>
      <c r="Z43" s="6">
        <v>-28.38</v>
      </c>
      <c r="AA43" s="22">
        <v>61519284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>
        <v>-311</v>
      </c>
      <c r="I44" s="24"/>
      <c r="J44" s="24">
        <v>-311</v>
      </c>
      <c r="K44" s="24"/>
      <c r="L44" s="24"/>
      <c r="M44" s="24"/>
      <c r="N44" s="24"/>
      <c r="O44" s="24"/>
      <c r="P44" s="24">
        <v>311</v>
      </c>
      <c r="Q44" s="24"/>
      <c r="R44" s="24">
        <v>311</v>
      </c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20079298</v>
      </c>
      <c r="D46" s="22"/>
      <c r="E46" s="23">
        <v>22498043</v>
      </c>
      <c r="F46" s="24">
        <v>21262485</v>
      </c>
      <c r="G46" s="24">
        <v>1042527</v>
      </c>
      <c r="H46" s="24">
        <v>1229110</v>
      </c>
      <c r="I46" s="24">
        <v>1624685</v>
      </c>
      <c r="J46" s="24">
        <v>3896322</v>
      </c>
      <c r="K46" s="24">
        <v>1372045</v>
      </c>
      <c r="L46" s="24">
        <v>1296850</v>
      </c>
      <c r="M46" s="24">
        <v>1164003</v>
      </c>
      <c r="N46" s="24">
        <v>3832898</v>
      </c>
      <c r="O46" s="24">
        <v>1642636</v>
      </c>
      <c r="P46" s="24">
        <v>822072</v>
      </c>
      <c r="Q46" s="24">
        <v>1504484</v>
      </c>
      <c r="R46" s="24">
        <v>3969192</v>
      </c>
      <c r="S46" s="24">
        <v>911888</v>
      </c>
      <c r="T46" s="24">
        <v>1337790</v>
      </c>
      <c r="U46" s="24">
        <v>1321811</v>
      </c>
      <c r="V46" s="24">
        <v>3571489</v>
      </c>
      <c r="W46" s="24">
        <v>15269901</v>
      </c>
      <c r="X46" s="24">
        <v>21262485</v>
      </c>
      <c r="Y46" s="24">
        <v>-5992584</v>
      </c>
      <c r="Z46" s="6">
        <v>-28.18</v>
      </c>
      <c r="AA46" s="22">
        <v>21262485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275634161</v>
      </c>
      <c r="D48" s="40">
        <f>+D28+D32+D38+D42+D47</f>
        <v>0</v>
      </c>
      <c r="E48" s="41">
        <f t="shared" si="9"/>
        <v>312413242</v>
      </c>
      <c r="F48" s="42">
        <f t="shared" si="9"/>
        <v>314596766</v>
      </c>
      <c r="G48" s="42">
        <f t="shared" si="9"/>
        <v>17380251</v>
      </c>
      <c r="H48" s="42">
        <f t="shared" si="9"/>
        <v>18532887</v>
      </c>
      <c r="I48" s="42">
        <f t="shared" si="9"/>
        <v>25932873</v>
      </c>
      <c r="J48" s="42">
        <f t="shared" si="9"/>
        <v>61846011</v>
      </c>
      <c r="K48" s="42">
        <f t="shared" si="9"/>
        <v>21564237</v>
      </c>
      <c r="L48" s="42">
        <f t="shared" si="9"/>
        <v>15889676</v>
      </c>
      <c r="M48" s="42">
        <f t="shared" si="9"/>
        <v>21583540</v>
      </c>
      <c r="N48" s="42">
        <f t="shared" si="9"/>
        <v>59037453</v>
      </c>
      <c r="O48" s="42">
        <f t="shared" si="9"/>
        <v>20333779</v>
      </c>
      <c r="P48" s="42">
        <f t="shared" si="9"/>
        <v>16316557</v>
      </c>
      <c r="Q48" s="42">
        <f t="shared" si="9"/>
        <v>22585230</v>
      </c>
      <c r="R48" s="42">
        <f t="shared" si="9"/>
        <v>59235566</v>
      </c>
      <c r="S48" s="42">
        <f t="shared" si="9"/>
        <v>16057335</v>
      </c>
      <c r="T48" s="42">
        <f t="shared" si="9"/>
        <v>15722170</v>
      </c>
      <c r="U48" s="42">
        <f t="shared" si="9"/>
        <v>28337088</v>
      </c>
      <c r="V48" s="42">
        <f t="shared" si="9"/>
        <v>60116593</v>
      </c>
      <c r="W48" s="42">
        <f t="shared" si="9"/>
        <v>240235623</v>
      </c>
      <c r="X48" s="42">
        <f t="shared" si="9"/>
        <v>314596766</v>
      </c>
      <c r="Y48" s="42">
        <f t="shared" si="9"/>
        <v>-74361143</v>
      </c>
      <c r="Z48" s="43">
        <f>+IF(X48&lt;&gt;0,+(Y48/X48)*100,0)</f>
        <v>-23.636969936302524</v>
      </c>
      <c r="AA48" s="40">
        <f>+AA28+AA32+AA38+AA42+AA47</f>
        <v>314596766</v>
      </c>
    </row>
    <row r="49" spans="1:27" ht="12.75">
      <c r="A49" s="14" t="s">
        <v>84</v>
      </c>
      <c r="B49" s="15"/>
      <c r="C49" s="44">
        <f aca="true" t="shared" si="10" ref="C49:Y49">+C25-C48</f>
        <v>15486731</v>
      </c>
      <c r="D49" s="44">
        <f>+D25-D48</f>
        <v>0</v>
      </c>
      <c r="E49" s="45">
        <f t="shared" si="10"/>
        <v>20704194</v>
      </c>
      <c r="F49" s="46">
        <f t="shared" si="10"/>
        <v>15556840</v>
      </c>
      <c r="G49" s="46">
        <f t="shared" si="10"/>
        <v>85966885</v>
      </c>
      <c r="H49" s="46">
        <f t="shared" si="10"/>
        <v>13313884</v>
      </c>
      <c r="I49" s="46">
        <f t="shared" si="10"/>
        <v>-22297087</v>
      </c>
      <c r="J49" s="46">
        <f t="shared" si="10"/>
        <v>76983682</v>
      </c>
      <c r="K49" s="46">
        <f t="shared" si="10"/>
        <v>-17469139</v>
      </c>
      <c r="L49" s="46">
        <f t="shared" si="10"/>
        <v>-7404340</v>
      </c>
      <c r="M49" s="46">
        <f t="shared" si="10"/>
        <v>57100395</v>
      </c>
      <c r="N49" s="46">
        <f t="shared" si="10"/>
        <v>32226916</v>
      </c>
      <c r="O49" s="46">
        <f t="shared" si="10"/>
        <v>-14670111</v>
      </c>
      <c r="P49" s="46">
        <f t="shared" si="10"/>
        <v>-6911442</v>
      </c>
      <c r="Q49" s="46">
        <f t="shared" si="10"/>
        <v>43270148</v>
      </c>
      <c r="R49" s="46">
        <f t="shared" si="10"/>
        <v>21688595</v>
      </c>
      <c r="S49" s="46">
        <f t="shared" si="10"/>
        <v>-13106576</v>
      </c>
      <c r="T49" s="46">
        <f t="shared" si="10"/>
        <v>-14156443</v>
      </c>
      <c r="U49" s="46">
        <f t="shared" si="10"/>
        <v>-21755789</v>
      </c>
      <c r="V49" s="46">
        <f t="shared" si="10"/>
        <v>-49018808</v>
      </c>
      <c r="W49" s="46">
        <f t="shared" si="10"/>
        <v>81880385</v>
      </c>
      <c r="X49" s="46">
        <f>IF(F25=F48,0,X25-X48)</f>
        <v>15556840</v>
      </c>
      <c r="Y49" s="46">
        <f t="shared" si="10"/>
        <v>66323545</v>
      </c>
      <c r="Z49" s="47">
        <f>+IF(X49&lt;&gt;0,+(Y49/X49)*100,0)</f>
        <v>426.3304437147904</v>
      </c>
      <c r="AA49" s="44">
        <f>+AA25-AA48</f>
        <v>15556840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148157867</v>
      </c>
      <c r="D5" s="19">
        <f>SUM(D6:D8)</f>
        <v>0</v>
      </c>
      <c r="E5" s="20">
        <f t="shared" si="0"/>
        <v>185846276</v>
      </c>
      <c r="F5" s="21">
        <f t="shared" si="0"/>
        <v>191774257</v>
      </c>
      <c r="G5" s="21">
        <f t="shared" si="0"/>
        <v>61879682</v>
      </c>
      <c r="H5" s="21">
        <f t="shared" si="0"/>
        <v>1629390</v>
      </c>
      <c r="I5" s="21">
        <f t="shared" si="0"/>
        <v>3218883</v>
      </c>
      <c r="J5" s="21">
        <f t="shared" si="0"/>
        <v>66727955</v>
      </c>
      <c r="K5" s="21">
        <f t="shared" si="0"/>
        <v>1894163</v>
      </c>
      <c r="L5" s="21">
        <f t="shared" si="0"/>
        <v>1822172</v>
      </c>
      <c r="M5" s="21">
        <f t="shared" si="0"/>
        <v>49152751</v>
      </c>
      <c r="N5" s="21">
        <f t="shared" si="0"/>
        <v>52869086</v>
      </c>
      <c r="O5" s="21">
        <f t="shared" si="0"/>
        <v>1819904</v>
      </c>
      <c r="P5" s="21">
        <f t="shared" si="0"/>
        <v>1768650</v>
      </c>
      <c r="Q5" s="21">
        <f t="shared" si="0"/>
        <v>38012791</v>
      </c>
      <c r="R5" s="21">
        <f t="shared" si="0"/>
        <v>41601345</v>
      </c>
      <c r="S5" s="21">
        <f t="shared" si="0"/>
        <v>1877643</v>
      </c>
      <c r="T5" s="21">
        <f t="shared" si="0"/>
        <v>1827968</v>
      </c>
      <c r="U5" s="21">
        <f t="shared" si="0"/>
        <v>1846304</v>
      </c>
      <c r="V5" s="21">
        <f t="shared" si="0"/>
        <v>5551915</v>
      </c>
      <c r="W5" s="21">
        <f t="shared" si="0"/>
        <v>166750301</v>
      </c>
      <c r="X5" s="21">
        <f t="shared" si="0"/>
        <v>191774257</v>
      </c>
      <c r="Y5" s="21">
        <f t="shared" si="0"/>
        <v>-25023956</v>
      </c>
      <c r="Z5" s="4">
        <f>+IF(X5&lt;&gt;0,+(Y5/X5)*100,0)</f>
        <v>-13.0486523016486</v>
      </c>
      <c r="AA5" s="19">
        <f>SUM(AA6:AA8)</f>
        <v>191774257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148157867</v>
      </c>
      <c r="D7" s="25"/>
      <c r="E7" s="26">
        <v>185846276</v>
      </c>
      <c r="F7" s="27">
        <v>191774257</v>
      </c>
      <c r="G7" s="27">
        <v>61879682</v>
      </c>
      <c r="H7" s="27">
        <v>1629390</v>
      </c>
      <c r="I7" s="27">
        <v>3218883</v>
      </c>
      <c r="J7" s="27">
        <v>66727955</v>
      </c>
      <c r="K7" s="27">
        <v>1894163</v>
      </c>
      <c r="L7" s="27">
        <v>1822172</v>
      </c>
      <c r="M7" s="27">
        <v>49152751</v>
      </c>
      <c r="N7" s="27">
        <v>52869086</v>
      </c>
      <c r="O7" s="27">
        <v>1819904</v>
      </c>
      <c r="P7" s="27">
        <v>1768650</v>
      </c>
      <c r="Q7" s="27">
        <v>38012791</v>
      </c>
      <c r="R7" s="27">
        <v>41601345</v>
      </c>
      <c r="S7" s="27">
        <v>1877643</v>
      </c>
      <c r="T7" s="27">
        <v>1827968</v>
      </c>
      <c r="U7" s="27">
        <v>1846304</v>
      </c>
      <c r="V7" s="27">
        <v>5551915</v>
      </c>
      <c r="W7" s="27">
        <v>166750301</v>
      </c>
      <c r="X7" s="27">
        <v>191774257</v>
      </c>
      <c r="Y7" s="27">
        <v>-25023956</v>
      </c>
      <c r="Z7" s="7">
        <v>-13.05</v>
      </c>
      <c r="AA7" s="25">
        <v>191774257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5729944</v>
      </c>
      <c r="D9" s="19">
        <f>SUM(D10:D14)</f>
        <v>0</v>
      </c>
      <c r="E9" s="20">
        <f t="shared" si="1"/>
        <v>9732348</v>
      </c>
      <c r="F9" s="21">
        <f t="shared" si="1"/>
        <v>9682348</v>
      </c>
      <c r="G9" s="21">
        <f t="shared" si="1"/>
        <v>147910</v>
      </c>
      <c r="H9" s="21">
        <f t="shared" si="1"/>
        <v>990029</v>
      </c>
      <c r="I9" s="21">
        <f t="shared" si="1"/>
        <v>967011</v>
      </c>
      <c r="J9" s="21">
        <f t="shared" si="1"/>
        <v>2104950</v>
      </c>
      <c r="K9" s="21">
        <f t="shared" si="1"/>
        <v>613319</v>
      </c>
      <c r="L9" s="21">
        <f t="shared" si="1"/>
        <v>1013451</v>
      </c>
      <c r="M9" s="21">
        <f t="shared" si="1"/>
        <v>997985</v>
      </c>
      <c r="N9" s="21">
        <f t="shared" si="1"/>
        <v>2624755</v>
      </c>
      <c r="O9" s="21">
        <f t="shared" si="1"/>
        <v>1526551</v>
      </c>
      <c r="P9" s="21">
        <f t="shared" si="1"/>
        <v>993222</v>
      </c>
      <c r="Q9" s="21">
        <f t="shared" si="1"/>
        <v>1097305</v>
      </c>
      <c r="R9" s="21">
        <f t="shared" si="1"/>
        <v>3617078</v>
      </c>
      <c r="S9" s="21">
        <f t="shared" si="1"/>
        <v>28834</v>
      </c>
      <c r="T9" s="21">
        <f t="shared" si="1"/>
        <v>703127</v>
      </c>
      <c r="U9" s="21">
        <f t="shared" si="1"/>
        <v>368057</v>
      </c>
      <c r="V9" s="21">
        <f t="shared" si="1"/>
        <v>1100018</v>
      </c>
      <c r="W9" s="21">
        <f t="shared" si="1"/>
        <v>9446801</v>
      </c>
      <c r="X9" s="21">
        <f t="shared" si="1"/>
        <v>9682348</v>
      </c>
      <c r="Y9" s="21">
        <f t="shared" si="1"/>
        <v>-235547</v>
      </c>
      <c r="Z9" s="4">
        <f>+IF(X9&lt;&gt;0,+(Y9/X9)*100,0)</f>
        <v>-2.432746684998308</v>
      </c>
      <c r="AA9" s="19">
        <f>SUM(AA10:AA14)</f>
        <v>9682348</v>
      </c>
    </row>
    <row r="10" spans="1:27" ht="12.75">
      <c r="A10" s="5" t="s">
        <v>36</v>
      </c>
      <c r="B10" s="3"/>
      <c r="C10" s="22">
        <v>1139285</v>
      </c>
      <c r="D10" s="22"/>
      <c r="E10" s="23">
        <v>1179565</v>
      </c>
      <c r="F10" s="24">
        <v>1179565</v>
      </c>
      <c r="G10" s="24">
        <v>1000</v>
      </c>
      <c r="H10" s="24"/>
      <c r="I10" s="24">
        <v>233867</v>
      </c>
      <c r="J10" s="24">
        <v>234867</v>
      </c>
      <c r="K10" s="24"/>
      <c r="L10" s="24"/>
      <c r="M10" s="24">
        <v>293596</v>
      </c>
      <c r="N10" s="24">
        <v>293596</v>
      </c>
      <c r="O10" s="24">
        <v>682</v>
      </c>
      <c r="P10" s="24"/>
      <c r="Q10" s="24">
        <v>269690</v>
      </c>
      <c r="R10" s="24">
        <v>270372</v>
      </c>
      <c r="S10" s="24">
        <v>1578</v>
      </c>
      <c r="T10" s="24">
        <v>600</v>
      </c>
      <c r="U10" s="24"/>
      <c r="V10" s="24">
        <v>2178</v>
      </c>
      <c r="W10" s="24">
        <v>801013</v>
      </c>
      <c r="X10" s="24">
        <v>1179565</v>
      </c>
      <c r="Y10" s="24">
        <v>-378552</v>
      </c>
      <c r="Z10" s="6">
        <v>-32.09</v>
      </c>
      <c r="AA10" s="22">
        <v>1179565</v>
      </c>
    </row>
    <row r="11" spans="1:27" ht="12.75">
      <c r="A11" s="5" t="s">
        <v>37</v>
      </c>
      <c r="B11" s="3"/>
      <c r="C11" s="22">
        <v>354630</v>
      </c>
      <c r="D11" s="22"/>
      <c r="E11" s="23">
        <v>287272</v>
      </c>
      <c r="F11" s="24">
        <v>237272</v>
      </c>
      <c r="G11" s="24">
        <v>2358</v>
      </c>
      <c r="H11" s="24">
        <v>17686</v>
      </c>
      <c r="I11" s="24">
        <v>2358</v>
      </c>
      <c r="J11" s="24">
        <v>22402</v>
      </c>
      <c r="K11" s="24">
        <v>32871</v>
      </c>
      <c r="L11" s="24">
        <v>30513</v>
      </c>
      <c r="M11" s="24">
        <v>15256</v>
      </c>
      <c r="N11" s="24">
        <v>78640</v>
      </c>
      <c r="O11" s="24">
        <v>4716</v>
      </c>
      <c r="P11" s="24">
        <v>33045</v>
      </c>
      <c r="Q11" s="24">
        <v>17714</v>
      </c>
      <c r="R11" s="24">
        <v>55475</v>
      </c>
      <c r="S11" s="24">
        <v>15256</v>
      </c>
      <c r="T11" s="24">
        <v>15256</v>
      </c>
      <c r="U11" s="24">
        <v>20349</v>
      </c>
      <c r="V11" s="24">
        <v>50861</v>
      </c>
      <c r="W11" s="24">
        <v>207378</v>
      </c>
      <c r="X11" s="24">
        <v>237272</v>
      </c>
      <c r="Y11" s="24">
        <v>-29894</v>
      </c>
      <c r="Z11" s="6">
        <v>-12.6</v>
      </c>
      <c r="AA11" s="22">
        <v>237272</v>
      </c>
    </row>
    <row r="12" spans="1:27" ht="12.75">
      <c r="A12" s="5" t="s">
        <v>38</v>
      </c>
      <c r="B12" s="3"/>
      <c r="C12" s="22">
        <v>4236029</v>
      </c>
      <c r="D12" s="22"/>
      <c r="E12" s="23">
        <v>8265511</v>
      </c>
      <c r="F12" s="24">
        <v>8265511</v>
      </c>
      <c r="G12" s="24">
        <v>144552</v>
      </c>
      <c r="H12" s="24">
        <v>972343</v>
      </c>
      <c r="I12" s="24">
        <v>730786</v>
      </c>
      <c r="J12" s="24">
        <v>1847681</v>
      </c>
      <c r="K12" s="24">
        <v>580448</v>
      </c>
      <c r="L12" s="24">
        <v>982938</v>
      </c>
      <c r="M12" s="24">
        <v>689133</v>
      </c>
      <c r="N12" s="24">
        <v>2252519</v>
      </c>
      <c r="O12" s="24">
        <v>1521153</v>
      </c>
      <c r="P12" s="24">
        <v>960177</v>
      </c>
      <c r="Q12" s="24">
        <v>809901</v>
      </c>
      <c r="R12" s="24">
        <v>3291231</v>
      </c>
      <c r="S12" s="24">
        <v>12000</v>
      </c>
      <c r="T12" s="24">
        <v>687271</v>
      </c>
      <c r="U12" s="24">
        <v>347708</v>
      </c>
      <c r="V12" s="24">
        <v>1046979</v>
      </c>
      <c r="W12" s="24">
        <v>8438410</v>
      </c>
      <c r="X12" s="24">
        <v>8265511</v>
      </c>
      <c r="Y12" s="24">
        <v>172899</v>
      </c>
      <c r="Z12" s="6">
        <v>2.09</v>
      </c>
      <c r="AA12" s="22">
        <v>8265511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45055757</v>
      </c>
      <c r="D15" s="19">
        <f>SUM(D16:D18)</f>
        <v>0</v>
      </c>
      <c r="E15" s="20">
        <f t="shared" si="2"/>
        <v>50270772</v>
      </c>
      <c r="F15" s="21">
        <f t="shared" si="2"/>
        <v>44456815</v>
      </c>
      <c r="G15" s="21">
        <f t="shared" si="2"/>
        <v>10501</v>
      </c>
      <c r="H15" s="21">
        <f t="shared" si="2"/>
        <v>12071</v>
      </c>
      <c r="I15" s="21">
        <f t="shared" si="2"/>
        <v>14785468</v>
      </c>
      <c r="J15" s="21">
        <f t="shared" si="2"/>
        <v>14808040</v>
      </c>
      <c r="K15" s="21">
        <f t="shared" si="2"/>
        <v>7059</v>
      </c>
      <c r="L15" s="21">
        <f t="shared" si="2"/>
        <v>7393</v>
      </c>
      <c r="M15" s="21">
        <f t="shared" si="2"/>
        <v>17196052</v>
      </c>
      <c r="N15" s="21">
        <f t="shared" si="2"/>
        <v>17210504</v>
      </c>
      <c r="O15" s="21">
        <f t="shared" si="2"/>
        <v>4021</v>
      </c>
      <c r="P15" s="21">
        <f t="shared" si="2"/>
        <v>4550</v>
      </c>
      <c r="Q15" s="21">
        <f t="shared" si="2"/>
        <v>1701104</v>
      </c>
      <c r="R15" s="21">
        <f t="shared" si="2"/>
        <v>1709675</v>
      </c>
      <c r="S15" s="21">
        <f t="shared" si="2"/>
        <v>3359</v>
      </c>
      <c r="T15" s="21">
        <f t="shared" si="2"/>
        <v>5121</v>
      </c>
      <c r="U15" s="21">
        <f t="shared" si="2"/>
        <v>6031</v>
      </c>
      <c r="V15" s="21">
        <f t="shared" si="2"/>
        <v>14511</v>
      </c>
      <c r="W15" s="21">
        <f t="shared" si="2"/>
        <v>33742730</v>
      </c>
      <c r="X15" s="21">
        <f t="shared" si="2"/>
        <v>44456815</v>
      </c>
      <c r="Y15" s="21">
        <f t="shared" si="2"/>
        <v>-10714085</v>
      </c>
      <c r="Z15" s="4">
        <f>+IF(X15&lt;&gt;0,+(Y15/X15)*100,0)</f>
        <v>-24.09998332089242</v>
      </c>
      <c r="AA15" s="19">
        <f>SUM(AA16:AA18)</f>
        <v>44456815</v>
      </c>
    </row>
    <row r="16" spans="1:27" ht="12.75">
      <c r="A16" s="5" t="s">
        <v>42</v>
      </c>
      <c r="B16" s="3"/>
      <c r="C16" s="22">
        <v>45055757</v>
      </c>
      <c r="D16" s="22"/>
      <c r="E16" s="23">
        <v>50270772</v>
      </c>
      <c r="F16" s="24">
        <v>44456815</v>
      </c>
      <c r="G16" s="24">
        <v>10501</v>
      </c>
      <c r="H16" s="24">
        <v>12071</v>
      </c>
      <c r="I16" s="24">
        <v>14785468</v>
      </c>
      <c r="J16" s="24">
        <v>14808040</v>
      </c>
      <c r="K16" s="24">
        <v>7059</v>
      </c>
      <c r="L16" s="24">
        <v>7393</v>
      </c>
      <c r="M16" s="24">
        <v>17196052</v>
      </c>
      <c r="N16" s="24">
        <v>17210504</v>
      </c>
      <c r="O16" s="24">
        <v>4021</v>
      </c>
      <c r="P16" s="24">
        <v>4550</v>
      </c>
      <c r="Q16" s="24">
        <v>1701104</v>
      </c>
      <c r="R16" s="24">
        <v>1709675</v>
      </c>
      <c r="S16" s="24">
        <v>3359</v>
      </c>
      <c r="T16" s="24">
        <v>5121</v>
      </c>
      <c r="U16" s="24">
        <v>6031</v>
      </c>
      <c r="V16" s="24">
        <v>14511</v>
      </c>
      <c r="W16" s="24">
        <v>33742730</v>
      </c>
      <c r="X16" s="24">
        <v>44456815</v>
      </c>
      <c r="Y16" s="24">
        <v>-10714085</v>
      </c>
      <c r="Z16" s="6">
        <v>-24.1</v>
      </c>
      <c r="AA16" s="22">
        <v>44456815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11108674</v>
      </c>
      <c r="D19" s="19">
        <f>SUM(D20:D23)</f>
        <v>0</v>
      </c>
      <c r="E19" s="20">
        <f t="shared" si="3"/>
        <v>15140437</v>
      </c>
      <c r="F19" s="21">
        <f t="shared" si="3"/>
        <v>12892259</v>
      </c>
      <c r="G19" s="21">
        <f t="shared" si="3"/>
        <v>1053663</v>
      </c>
      <c r="H19" s="21">
        <f t="shared" si="3"/>
        <v>952926</v>
      </c>
      <c r="I19" s="21">
        <f t="shared" si="3"/>
        <v>1112537</v>
      </c>
      <c r="J19" s="21">
        <f t="shared" si="3"/>
        <v>3119126</v>
      </c>
      <c r="K19" s="21">
        <f t="shared" si="3"/>
        <v>970736</v>
      </c>
      <c r="L19" s="21">
        <f t="shared" si="3"/>
        <v>1093851</v>
      </c>
      <c r="M19" s="21">
        <f t="shared" si="3"/>
        <v>929494</v>
      </c>
      <c r="N19" s="21">
        <f t="shared" si="3"/>
        <v>2994081</v>
      </c>
      <c r="O19" s="21">
        <f t="shared" si="3"/>
        <v>443284</v>
      </c>
      <c r="P19" s="21">
        <f t="shared" si="3"/>
        <v>1064678</v>
      </c>
      <c r="Q19" s="21">
        <f t="shared" si="3"/>
        <v>922145</v>
      </c>
      <c r="R19" s="21">
        <f t="shared" si="3"/>
        <v>2430107</v>
      </c>
      <c r="S19" s="21">
        <f t="shared" si="3"/>
        <v>1002004</v>
      </c>
      <c r="T19" s="21">
        <f t="shared" si="3"/>
        <v>1080670</v>
      </c>
      <c r="U19" s="21">
        <f t="shared" si="3"/>
        <v>1203319</v>
      </c>
      <c r="V19" s="21">
        <f t="shared" si="3"/>
        <v>3285993</v>
      </c>
      <c r="W19" s="21">
        <f t="shared" si="3"/>
        <v>11829307</v>
      </c>
      <c r="X19" s="21">
        <f t="shared" si="3"/>
        <v>12892259</v>
      </c>
      <c r="Y19" s="21">
        <f t="shared" si="3"/>
        <v>-1062952</v>
      </c>
      <c r="Z19" s="4">
        <f>+IF(X19&lt;&gt;0,+(Y19/X19)*100,0)</f>
        <v>-8.244885554967519</v>
      </c>
      <c r="AA19" s="19">
        <f>SUM(AA20:AA23)</f>
        <v>12892259</v>
      </c>
    </row>
    <row r="20" spans="1:27" ht="12.75">
      <c r="A20" s="5" t="s">
        <v>46</v>
      </c>
      <c r="B20" s="3"/>
      <c r="C20" s="22">
        <v>8396819</v>
      </c>
      <c r="D20" s="22"/>
      <c r="E20" s="23">
        <v>9750561</v>
      </c>
      <c r="F20" s="24">
        <v>9720026</v>
      </c>
      <c r="G20" s="24">
        <v>744675</v>
      </c>
      <c r="H20" s="24">
        <v>557584</v>
      </c>
      <c r="I20" s="24">
        <v>709274</v>
      </c>
      <c r="J20" s="24">
        <v>2011533</v>
      </c>
      <c r="K20" s="24">
        <v>598555</v>
      </c>
      <c r="L20" s="24">
        <v>698382</v>
      </c>
      <c r="M20" s="24">
        <v>574112</v>
      </c>
      <c r="N20" s="24">
        <v>1871049</v>
      </c>
      <c r="O20" s="24">
        <v>766826</v>
      </c>
      <c r="P20" s="24">
        <v>668201</v>
      </c>
      <c r="Q20" s="24">
        <v>501741</v>
      </c>
      <c r="R20" s="24">
        <v>1936768</v>
      </c>
      <c r="S20" s="24">
        <v>550075</v>
      </c>
      <c r="T20" s="24">
        <v>626085</v>
      </c>
      <c r="U20" s="24">
        <v>945189</v>
      </c>
      <c r="V20" s="24">
        <v>2121349</v>
      </c>
      <c r="W20" s="24">
        <v>7940699</v>
      </c>
      <c r="X20" s="24">
        <v>9720026</v>
      </c>
      <c r="Y20" s="24">
        <v>-1779327</v>
      </c>
      <c r="Z20" s="6">
        <v>-18.31</v>
      </c>
      <c r="AA20" s="22">
        <v>9720026</v>
      </c>
    </row>
    <row r="21" spans="1:27" ht="12.75">
      <c r="A21" s="5" t="s">
        <v>47</v>
      </c>
      <c r="B21" s="3"/>
      <c r="C21" s="22">
        <v>1010546</v>
      </c>
      <c r="D21" s="22"/>
      <c r="E21" s="23">
        <v>2011785</v>
      </c>
      <c r="F21" s="24">
        <v>403536</v>
      </c>
      <c r="G21" s="24">
        <v>43598</v>
      </c>
      <c r="H21" s="24">
        <v>129987</v>
      </c>
      <c r="I21" s="24">
        <v>113273</v>
      </c>
      <c r="J21" s="24">
        <v>286858</v>
      </c>
      <c r="K21" s="24">
        <v>98256</v>
      </c>
      <c r="L21" s="24">
        <v>120671</v>
      </c>
      <c r="M21" s="24">
        <v>79210</v>
      </c>
      <c r="N21" s="24">
        <v>298137</v>
      </c>
      <c r="O21" s="24">
        <v>-670775</v>
      </c>
      <c r="P21" s="24">
        <v>115689</v>
      </c>
      <c r="Q21" s="24">
        <v>142205</v>
      </c>
      <c r="R21" s="24">
        <v>-412881</v>
      </c>
      <c r="S21" s="24">
        <v>171992</v>
      </c>
      <c r="T21" s="24">
        <v>172895</v>
      </c>
      <c r="U21" s="24">
        <v>-24107</v>
      </c>
      <c r="V21" s="24">
        <v>320780</v>
      </c>
      <c r="W21" s="24">
        <v>492894</v>
      </c>
      <c r="X21" s="24">
        <v>403536</v>
      </c>
      <c r="Y21" s="24">
        <v>89358</v>
      </c>
      <c r="Z21" s="6">
        <v>22.14</v>
      </c>
      <c r="AA21" s="22">
        <v>403536</v>
      </c>
    </row>
    <row r="22" spans="1:27" ht="12.75">
      <c r="A22" s="5" t="s">
        <v>48</v>
      </c>
      <c r="B22" s="3"/>
      <c r="C22" s="25">
        <v>-336379</v>
      </c>
      <c r="D22" s="25"/>
      <c r="E22" s="26">
        <v>870563</v>
      </c>
      <c r="F22" s="27">
        <v>261169</v>
      </c>
      <c r="G22" s="27">
        <v>65735</v>
      </c>
      <c r="H22" s="27">
        <v>65807</v>
      </c>
      <c r="I22" s="27">
        <v>91223</v>
      </c>
      <c r="J22" s="27">
        <v>222765</v>
      </c>
      <c r="K22" s="27">
        <v>74672</v>
      </c>
      <c r="L22" s="27">
        <v>75258</v>
      </c>
      <c r="M22" s="27">
        <v>75707</v>
      </c>
      <c r="N22" s="27">
        <v>225637</v>
      </c>
      <c r="O22" s="27">
        <v>139186</v>
      </c>
      <c r="P22" s="27">
        <v>79264</v>
      </c>
      <c r="Q22" s="27">
        <v>76960</v>
      </c>
      <c r="R22" s="27">
        <v>295410</v>
      </c>
      <c r="S22" s="27">
        <v>77637</v>
      </c>
      <c r="T22" s="27">
        <v>78309</v>
      </c>
      <c r="U22" s="27">
        <v>78635</v>
      </c>
      <c r="V22" s="27">
        <v>234581</v>
      </c>
      <c r="W22" s="27">
        <v>978393</v>
      </c>
      <c r="X22" s="27">
        <v>261169</v>
      </c>
      <c r="Y22" s="27">
        <v>717224</v>
      </c>
      <c r="Z22" s="7">
        <v>274.62</v>
      </c>
      <c r="AA22" s="25">
        <v>261169</v>
      </c>
    </row>
    <row r="23" spans="1:27" ht="12.75">
      <c r="A23" s="5" t="s">
        <v>49</v>
      </c>
      <c r="B23" s="3"/>
      <c r="C23" s="22">
        <v>2037688</v>
      </c>
      <c r="D23" s="22"/>
      <c r="E23" s="23">
        <v>2507528</v>
      </c>
      <c r="F23" s="24">
        <v>2507528</v>
      </c>
      <c r="G23" s="24">
        <v>199655</v>
      </c>
      <c r="H23" s="24">
        <v>199548</v>
      </c>
      <c r="I23" s="24">
        <v>198767</v>
      </c>
      <c r="J23" s="24">
        <v>597970</v>
      </c>
      <c r="K23" s="24">
        <v>199253</v>
      </c>
      <c r="L23" s="24">
        <v>199540</v>
      </c>
      <c r="M23" s="24">
        <v>200465</v>
      </c>
      <c r="N23" s="24">
        <v>599258</v>
      </c>
      <c r="O23" s="24">
        <v>208047</v>
      </c>
      <c r="P23" s="24">
        <v>201524</v>
      </c>
      <c r="Q23" s="24">
        <v>201239</v>
      </c>
      <c r="R23" s="24">
        <v>610810</v>
      </c>
      <c r="S23" s="24">
        <v>202300</v>
      </c>
      <c r="T23" s="24">
        <v>203381</v>
      </c>
      <c r="U23" s="24">
        <v>203602</v>
      </c>
      <c r="V23" s="24">
        <v>609283</v>
      </c>
      <c r="W23" s="24">
        <v>2417321</v>
      </c>
      <c r="X23" s="24">
        <v>2507528</v>
      </c>
      <c r="Y23" s="24">
        <v>-90207</v>
      </c>
      <c r="Z23" s="6">
        <v>-3.6</v>
      </c>
      <c r="AA23" s="22">
        <v>2507528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210052242</v>
      </c>
      <c r="D25" s="40">
        <f>+D5+D9+D15+D19+D24</f>
        <v>0</v>
      </c>
      <c r="E25" s="41">
        <f t="shared" si="4"/>
        <v>260989833</v>
      </c>
      <c r="F25" s="42">
        <f t="shared" si="4"/>
        <v>258805679</v>
      </c>
      <c r="G25" s="42">
        <f t="shared" si="4"/>
        <v>63091756</v>
      </c>
      <c r="H25" s="42">
        <f t="shared" si="4"/>
        <v>3584416</v>
      </c>
      <c r="I25" s="42">
        <f t="shared" si="4"/>
        <v>20083899</v>
      </c>
      <c r="J25" s="42">
        <f t="shared" si="4"/>
        <v>86760071</v>
      </c>
      <c r="K25" s="42">
        <f t="shared" si="4"/>
        <v>3485277</v>
      </c>
      <c r="L25" s="42">
        <f t="shared" si="4"/>
        <v>3936867</v>
      </c>
      <c r="M25" s="42">
        <f t="shared" si="4"/>
        <v>68276282</v>
      </c>
      <c r="N25" s="42">
        <f t="shared" si="4"/>
        <v>75698426</v>
      </c>
      <c r="O25" s="42">
        <f t="shared" si="4"/>
        <v>3793760</v>
      </c>
      <c r="P25" s="42">
        <f t="shared" si="4"/>
        <v>3831100</v>
      </c>
      <c r="Q25" s="42">
        <f t="shared" si="4"/>
        <v>41733345</v>
      </c>
      <c r="R25" s="42">
        <f t="shared" si="4"/>
        <v>49358205</v>
      </c>
      <c r="S25" s="42">
        <f t="shared" si="4"/>
        <v>2911840</v>
      </c>
      <c r="T25" s="42">
        <f t="shared" si="4"/>
        <v>3616886</v>
      </c>
      <c r="U25" s="42">
        <f t="shared" si="4"/>
        <v>3423711</v>
      </c>
      <c r="V25" s="42">
        <f t="shared" si="4"/>
        <v>9952437</v>
      </c>
      <c r="W25" s="42">
        <f t="shared" si="4"/>
        <v>221769139</v>
      </c>
      <c r="X25" s="42">
        <f t="shared" si="4"/>
        <v>258805679</v>
      </c>
      <c r="Y25" s="42">
        <f t="shared" si="4"/>
        <v>-37036540</v>
      </c>
      <c r="Z25" s="43">
        <f>+IF(X25&lt;&gt;0,+(Y25/X25)*100,0)</f>
        <v>-14.310559236221396</v>
      </c>
      <c r="AA25" s="40">
        <f>+AA5+AA9+AA15+AA19+AA24</f>
        <v>258805679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100302057</v>
      </c>
      <c r="D28" s="19">
        <f>SUM(D29:D31)</f>
        <v>0</v>
      </c>
      <c r="E28" s="20">
        <f t="shared" si="5"/>
        <v>119000674</v>
      </c>
      <c r="F28" s="21">
        <f t="shared" si="5"/>
        <v>120234848</v>
      </c>
      <c r="G28" s="21">
        <f t="shared" si="5"/>
        <v>6914398</v>
      </c>
      <c r="H28" s="21">
        <f t="shared" si="5"/>
        <v>9742543</v>
      </c>
      <c r="I28" s="21">
        <f t="shared" si="5"/>
        <v>7506923</v>
      </c>
      <c r="J28" s="21">
        <f t="shared" si="5"/>
        <v>24163864</v>
      </c>
      <c r="K28" s="21">
        <f t="shared" si="5"/>
        <v>9905940</v>
      </c>
      <c r="L28" s="21">
        <f t="shared" si="5"/>
        <v>8980070</v>
      </c>
      <c r="M28" s="21">
        <f t="shared" si="5"/>
        <v>15899350</v>
      </c>
      <c r="N28" s="21">
        <f t="shared" si="5"/>
        <v>34785360</v>
      </c>
      <c r="O28" s="21">
        <f t="shared" si="5"/>
        <v>7800363</v>
      </c>
      <c r="P28" s="21">
        <f t="shared" si="5"/>
        <v>4123310</v>
      </c>
      <c r="Q28" s="21">
        <f t="shared" si="5"/>
        <v>8478784</v>
      </c>
      <c r="R28" s="21">
        <f t="shared" si="5"/>
        <v>20402457</v>
      </c>
      <c r="S28" s="21">
        <f t="shared" si="5"/>
        <v>6554469</v>
      </c>
      <c r="T28" s="21">
        <f t="shared" si="5"/>
        <v>6553117</v>
      </c>
      <c r="U28" s="21">
        <f t="shared" si="5"/>
        <v>8685560</v>
      </c>
      <c r="V28" s="21">
        <f t="shared" si="5"/>
        <v>21793146</v>
      </c>
      <c r="W28" s="21">
        <f t="shared" si="5"/>
        <v>101144827</v>
      </c>
      <c r="X28" s="21">
        <f t="shared" si="5"/>
        <v>120234848</v>
      </c>
      <c r="Y28" s="21">
        <f t="shared" si="5"/>
        <v>-19090021</v>
      </c>
      <c r="Z28" s="4">
        <f>+IF(X28&lt;&gt;0,+(Y28/X28)*100,0)</f>
        <v>-15.877277941915807</v>
      </c>
      <c r="AA28" s="19">
        <f>SUM(AA29:AA31)</f>
        <v>120234848</v>
      </c>
    </row>
    <row r="29" spans="1:27" ht="12.75">
      <c r="A29" s="5" t="s">
        <v>32</v>
      </c>
      <c r="B29" s="3"/>
      <c r="C29" s="22">
        <v>31357341</v>
      </c>
      <c r="D29" s="22"/>
      <c r="E29" s="23">
        <v>36964044</v>
      </c>
      <c r="F29" s="24">
        <v>36465705</v>
      </c>
      <c r="G29" s="24">
        <v>3015880</v>
      </c>
      <c r="H29" s="24">
        <v>3263799</v>
      </c>
      <c r="I29" s="24">
        <v>2434646</v>
      </c>
      <c r="J29" s="24">
        <v>8714325</v>
      </c>
      <c r="K29" s="24">
        <v>2312543</v>
      </c>
      <c r="L29" s="24">
        <v>3411854</v>
      </c>
      <c r="M29" s="24">
        <v>4534853</v>
      </c>
      <c r="N29" s="24">
        <v>10259250</v>
      </c>
      <c r="O29" s="24">
        <v>2244052</v>
      </c>
      <c r="P29" s="24">
        <v>-873804</v>
      </c>
      <c r="Q29" s="24">
        <v>2583757</v>
      </c>
      <c r="R29" s="24">
        <v>3954005</v>
      </c>
      <c r="S29" s="24">
        <v>2167528</v>
      </c>
      <c r="T29" s="24">
        <v>2145338</v>
      </c>
      <c r="U29" s="24">
        <v>2731120</v>
      </c>
      <c r="V29" s="24">
        <v>7043986</v>
      </c>
      <c r="W29" s="24">
        <v>29971566</v>
      </c>
      <c r="X29" s="24">
        <v>36465705</v>
      </c>
      <c r="Y29" s="24">
        <v>-6494139</v>
      </c>
      <c r="Z29" s="6">
        <v>-17.81</v>
      </c>
      <c r="AA29" s="22">
        <v>36465705</v>
      </c>
    </row>
    <row r="30" spans="1:27" ht="12.75">
      <c r="A30" s="5" t="s">
        <v>33</v>
      </c>
      <c r="B30" s="3"/>
      <c r="C30" s="25">
        <v>63055138</v>
      </c>
      <c r="D30" s="25"/>
      <c r="E30" s="26">
        <v>75218977</v>
      </c>
      <c r="F30" s="27">
        <v>76920350</v>
      </c>
      <c r="G30" s="27">
        <v>3716775</v>
      </c>
      <c r="H30" s="27">
        <v>6231195</v>
      </c>
      <c r="I30" s="27">
        <v>4539661</v>
      </c>
      <c r="J30" s="27">
        <v>14487631</v>
      </c>
      <c r="K30" s="27">
        <v>6782225</v>
      </c>
      <c r="L30" s="27">
        <v>4311658</v>
      </c>
      <c r="M30" s="27">
        <v>9786624</v>
      </c>
      <c r="N30" s="27">
        <v>20880507</v>
      </c>
      <c r="O30" s="27">
        <v>5293175</v>
      </c>
      <c r="P30" s="27">
        <v>4768394</v>
      </c>
      <c r="Q30" s="27">
        <v>5554225</v>
      </c>
      <c r="R30" s="27">
        <v>15615794</v>
      </c>
      <c r="S30" s="27">
        <v>4204110</v>
      </c>
      <c r="T30" s="27">
        <v>4227288</v>
      </c>
      <c r="U30" s="27">
        <v>5773895</v>
      </c>
      <c r="V30" s="27">
        <v>14205293</v>
      </c>
      <c r="W30" s="27">
        <v>65189225</v>
      </c>
      <c r="X30" s="27">
        <v>76920350</v>
      </c>
      <c r="Y30" s="27">
        <v>-11731125</v>
      </c>
      <c r="Z30" s="7">
        <v>-15.25</v>
      </c>
      <c r="AA30" s="25">
        <v>76920350</v>
      </c>
    </row>
    <row r="31" spans="1:27" ht="12.75">
      <c r="A31" s="5" t="s">
        <v>34</v>
      </c>
      <c r="B31" s="3"/>
      <c r="C31" s="22">
        <v>5889578</v>
      </c>
      <c r="D31" s="22"/>
      <c r="E31" s="23">
        <v>6817653</v>
      </c>
      <c r="F31" s="24">
        <v>6848793</v>
      </c>
      <c r="G31" s="24">
        <v>181743</v>
      </c>
      <c r="H31" s="24">
        <v>247549</v>
      </c>
      <c r="I31" s="24">
        <v>532616</v>
      </c>
      <c r="J31" s="24">
        <v>961908</v>
      </c>
      <c r="K31" s="24">
        <v>811172</v>
      </c>
      <c r="L31" s="24">
        <v>1256558</v>
      </c>
      <c r="M31" s="24">
        <v>1577873</v>
      </c>
      <c r="N31" s="24">
        <v>3645603</v>
      </c>
      <c r="O31" s="24">
        <v>263136</v>
      </c>
      <c r="P31" s="24">
        <v>228720</v>
      </c>
      <c r="Q31" s="24">
        <v>340802</v>
      </c>
      <c r="R31" s="24">
        <v>832658</v>
      </c>
      <c r="S31" s="24">
        <v>182831</v>
      </c>
      <c r="T31" s="24">
        <v>180491</v>
      </c>
      <c r="U31" s="24">
        <v>180545</v>
      </c>
      <c r="V31" s="24">
        <v>543867</v>
      </c>
      <c r="W31" s="24">
        <v>5984036</v>
      </c>
      <c r="X31" s="24">
        <v>6848793</v>
      </c>
      <c r="Y31" s="24">
        <v>-864757</v>
      </c>
      <c r="Z31" s="6">
        <v>-12.63</v>
      </c>
      <c r="AA31" s="22">
        <v>6848793</v>
      </c>
    </row>
    <row r="32" spans="1:27" ht="12.75">
      <c r="A32" s="2" t="s">
        <v>35</v>
      </c>
      <c r="B32" s="3"/>
      <c r="C32" s="19">
        <f aca="true" t="shared" si="6" ref="C32:Y32">SUM(C33:C37)</f>
        <v>21482118</v>
      </c>
      <c r="D32" s="19">
        <f>SUM(D33:D37)</f>
        <v>0</v>
      </c>
      <c r="E32" s="20">
        <f t="shared" si="6"/>
        <v>23375419</v>
      </c>
      <c r="F32" s="21">
        <f t="shared" si="6"/>
        <v>22771225</v>
      </c>
      <c r="G32" s="21">
        <f t="shared" si="6"/>
        <v>1708958</v>
      </c>
      <c r="H32" s="21">
        <f t="shared" si="6"/>
        <v>1732133</v>
      </c>
      <c r="I32" s="21">
        <f t="shared" si="6"/>
        <v>1765748</v>
      </c>
      <c r="J32" s="21">
        <f t="shared" si="6"/>
        <v>5206839</v>
      </c>
      <c r="K32" s="21">
        <f t="shared" si="6"/>
        <v>1978247</v>
      </c>
      <c r="L32" s="21">
        <f t="shared" si="6"/>
        <v>1465841</v>
      </c>
      <c r="M32" s="21">
        <f t="shared" si="6"/>
        <v>2399118</v>
      </c>
      <c r="N32" s="21">
        <f t="shared" si="6"/>
        <v>5843206</v>
      </c>
      <c r="O32" s="21">
        <f t="shared" si="6"/>
        <v>1709946</v>
      </c>
      <c r="P32" s="21">
        <f t="shared" si="6"/>
        <v>2974244</v>
      </c>
      <c r="Q32" s="21">
        <f t="shared" si="6"/>
        <v>1849799</v>
      </c>
      <c r="R32" s="21">
        <f t="shared" si="6"/>
        <v>6533989</v>
      </c>
      <c r="S32" s="21">
        <f t="shared" si="6"/>
        <v>1728420</v>
      </c>
      <c r="T32" s="21">
        <f t="shared" si="6"/>
        <v>1960859</v>
      </c>
      <c r="U32" s="21">
        <f t="shared" si="6"/>
        <v>1720016</v>
      </c>
      <c r="V32" s="21">
        <f t="shared" si="6"/>
        <v>5409295</v>
      </c>
      <c r="W32" s="21">
        <f t="shared" si="6"/>
        <v>22993329</v>
      </c>
      <c r="X32" s="21">
        <f t="shared" si="6"/>
        <v>22771225</v>
      </c>
      <c r="Y32" s="21">
        <f t="shared" si="6"/>
        <v>222104</v>
      </c>
      <c r="Z32" s="4">
        <f>+IF(X32&lt;&gt;0,+(Y32/X32)*100,0)</f>
        <v>0.9753713293861002</v>
      </c>
      <c r="AA32" s="19">
        <f>SUM(AA33:AA37)</f>
        <v>22771225</v>
      </c>
    </row>
    <row r="33" spans="1:27" ht="12.75">
      <c r="A33" s="5" t="s">
        <v>36</v>
      </c>
      <c r="B33" s="3"/>
      <c r="C33" s="22">
        <v>4523082</v>
      </c>
      <c r="D33" s="22"/>
      <c r="E33" s="23">
        <v>7350195</v>
      </c>
      <c r="F33" s="24">
        <v>6688038</v>
      </c>
      <c r="G33" s="24">
        <v>393998</v>
      </c>
      <c r="H33" s="24">
        <v>372572</v>
      </c>
      <c r="I33" s="24">
        <v>386362</v>
      </c>
      <c r="J33" s="24">
        <v>1152932</v>
      </c>
      <c r="K33" s="24">
        <v>258512</v>
      </c>
      <c r="L33" s="24">
        <v>178899</v>
      </c>
      <c r="M33" s="24">
        <v>637623</v>
      </c>
      <c r="N33" s="24">
        <v>1075034</v>
      </c>
      <c r="O33" s="24">
        <v>412356</v>
      </c>
      <c r="P33" s="24">
        <v>933550</v>
      </c>
      <c r="Q33" s="24">
        <v>436629</v>
      </c>
      <c r="R33" s="24">
        <v>1782535</v>
      </c>
      <c r="S33" s="24">
        <v>433184</v>
      </c>
      <c r="T33" s="24">
        <v>382753</v>
      </c>
      <c r="U33" s="24">
        <v>321275</v>
      </c>
      <c r="V33" s="24">
        <v>1137212</v>
      </c>
      <c r="W33" s="24">
        <v>5147713</v>
      </c>
      <c r="X33" s="24">
        <v>6688038</v>
      </c>
      <c r="Y33" s="24">
        <v>-1540325</v>
      </c>
      <c r="Z33" s="6">
        <v>-23.03</v>
      </c>
      <c r="AA33" s="22">
        <v>6688038</v>
      </c>
    </row>
    <row r="34" spans="1:27" ht="12.75">
      <c r="A34" s="5" t="s">
        <v>37</v>
      </c>
      <c r="B34" s="3"/>
      <c r="C34" s="22">
        <v>3139055</v>
      </c>
      <c r="D34" s="22"/>
      <c r="E34" s="23">
        <v>2584983</v>
      </c>
      <c r="F34" s="24">
        <v>2662278</v>
      </c>
      <c r="G34" s="24">
        <v>201751</v>
      </c>
      <c r="H34" s="24">
        <v>217131</v>
      </c>
      <c r="I34" s="24">
        <v>245949</v>
      </c>
      <c r="J34" s="24">
        <v>664831</v>
      </c>
      <c r="K34" s="24">
        <v>253615</v>
      </c>
      <c r="L34" s="24">
        <v>171929</v>
      </c>
      <c r="M34" s="24">
        <v>336026</v>
      </c>
      <c r="N34" s="24">
        <v>761570</v>
      </c>
      <c r="O34" s="24">
        <v>172278</v>
      </c>
      <c r="P34" s="24">
        <v>717685</v>
      </c>
      <c r="Q34" s="24">
        <v>250995</v>
      </c>
      <c r="R34" s="24">
        <v>1140958</v>
      </c>
      <c r="S34" s="24">
        <v>142458</v>
      </c>
      <c r="T34" s="24">
        <v>400113</v>
      </c>
      <c r="U34" s="24">
        <v>282495</v>
      </c>
      <c r="V34" s="24">
        <v>825066</v>
      </c>
      <c r="W34" s="24">
        <v>3392425</v>
      </c>
      <c r="X34" s="24">
        <v>2662278</v>
      </c>
      <c r="Y34" s="24">
        <v>730147</v>
      </c>
      <c r="Z34" s="6">
        <v>27.43</v>
      </c>
      <c r="AA34" s="22">
        <v>2662278</v>
      </c>
    </row>
    <row r="35" spans="1:27" ht="12.75">
      <c r="A35" s="5" t="s">
        <v>38</v>
      </c>
      <c r="B35" s="3"/>
      <c r="C35" s="22">
        <v>13819981</v>
      </c>
      <c r="D35" s="22"/>
      <c r="E35" s="23">
        <v>13440241</v>
      </c>
      <c r="F35" s="24">
        <v>13420909</v>
      </c>
      <c r="G35" s="24">
        <v>1113209</v>
      </c>
      <c r="H35" s="24">
        <v>1142430</v>
      </c>
      <c r="I35" s="24">
        <v>1133437</v>
      </c>
      <c r="J35" s="24">
        <v>3389076</v>
      </c>
      <c r="K35" s="24">
        <v>1466120</v>
      </c>
      <c r="L35" s="24">
        <v>1115013</v>
      </c>
      <c r="M35" s="24">
        <v>1425469</v>
      </c>
      <c r="N35" s="24">
        <v>4006602</v>
      </c>
      <c r="O35" s="24">
        <v>1125312</v>
      </c>
      <c r="P35" s="24">
        <v>1323009</v>
      </c>
      <c r="Q35" s="24">
        <v>1162175</v>
      </c>
      <c r="R35" s="24">
        <v>3610496</v>
      </c>
      <c r="S35" s="24">
        <v>1152778</v>
      </c>
      <c r="T35" s="24">
        <v>1177993</v>
      </c>
      <c r="U35" s="24">
        <v>1116246</v>
      </c>
      <c r="V35" s="24">
        <v>3447017</v>
      </c>
      <c r="W35" s="24">
        <v>14453191</v>
      </c>
      <c r="X35" s="24">
        <v>13420909</v>
      </c>
      <c r="Y35" s="24">
        <v>1032282</v>
      </c>
      <c r="Z35" s="6">
        <v>7.69</v>
      </c>
      <c r="AA35" s="22">
        <v>13420909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13169271</v>
      </c>
      <c r="D38" s="19">
        <f>SUM(D39:D41)</f>
        <v>0</v>
      </c>
      <c r="E38" s="20">
        <f t="shared" si="7"/>
        <v>17503092</v>
      </c>
      <c r="F38" s="21">
        <f t="shared" si="7"/>
        <v>15168503</v>
      </c>
      <c r="G38" s="21">
        <f t="shared" si="7"/>
        <v>809842</v>
      </c>
      <c r="H38" s="21">
        <f t="shared" si="7"/>
        <v>767463</v>
      </c>
      <c r="I38" s="21">
        <f t="shared" si="7"/>
        <v>1072162</v>
      </c>
      <c r="J38" s="21">
        <f t="shared" si="7"/>
        <v>2649467</v>
      </c>
      <c r="K38" s="21">
        <f t="shared" si="7"/>
        <v>875119</v>
      </c>
      <c r="L38" s="21">
        <f t="shared" si="7"/>
        <v>797520</v>
      </c>
      <c r="M38" s="21">
        <f t="shared" si="7"/>
        <v>877912</v>
      </c>
      <c r="N38" s="21">
        <f t="shared" si="7"/>
        <v>2550551</v>
      </c>
      <c r="O38" s="21">
        <f t="shared" si="7"/>
        <v>897597</v>
      </c>
      <c r="P38" s="21">
        <f t="shared" si="7"/>
        <v>820704</v>
      </c>
      <c r="Q38" s="21">
        <f t="shared" si="7"/>
        <v>1878545</v>
      </c>
      <c r="R38" s="21">
        <f t="shared" si="7"/>
        <v>3596846</v>
      </c>
      <c r="S38" s="21">
        <f t="shared" si="7"/>
        <v>1203368</v>
      </c>
      <c r="T38" s="21">
        <f t="shared" si="7"/>
        <v>582606</v>
      </c>
      <c r="U38" s="21">
        <f t="shared" si="7"/>
        <v>860481</v>
      </c>
      <c r="V38" s="21">
        <f t="shared" si="7"/>
        <v>2646455</v>
      </c>
      <c r="W38" s="21">
        <f t="shared" si="7"/>
        <v>11443319</v>
      </c>
      <c r="X38" s="21">
        <f t="shared" si="7"/>
        <v>15168503</v>
      </c>
      <c r="Y38" s="21">
        <f t="shared" si="7"/>
        <v>-3725184</v>
      </c>
      <c r="Z38" s="4">
        <f>+IF(X38&lt;&gt;0,+(Y38/X38)*100,0)</f>
        <v>-24.558679257933363</v>
      </c>
      <c r="AA38" s="19">
        <f>SUM(AA39:AA41)</f>
        <v>15168503</v>
      </c>
    </row>
    <row r="39" spans="1:27" ht="12.75">
      <c r="A39" s="5" t="s">
        <v>42</v>
      </c>
      <c r="B39" s="3"/>
      <c r="C39" s="22">
        <v>10131052</v>
      </c>
      <c r="D39" s="22"/>
      <c r="E39" s="23">
        <v>14324737</v>
      </c>
      <c r="F39" s="24">
        <v>11972605</v>
      </c>
      <c r="G39" s="24">
        <v>519120</v>
      </c>
      <c r="H39" s="24">
        <v>641487</v>
      </c>
      <c r="I39" s="24">
        <v>641172</v>
      </c>
      <c r="J39" s="24">
        <v>1801779</v>
      </c>
      <c r="K39" s="24">
        <v>597563</v>
      </c>
      <c r="L39" s="24">
        <v>569842</v>
      </c>
      <c r="M39" s="24">
        <v>623482</v>
      </c>
      <c r="N39" s="24">
        <v>1790887</v>
      </c>
      <c r="O39" s="24">
        <v>789439</v>
      </c>
      <c r="P39" s="24">
        <v>732208</v>
      </c>
      <c r="Q39" s="24">
        <v>1687012</v>
      </c>
      <c r="R39" s="24">
        <v>3208659</v>
      </c>
      <c r="S39" s="24">
        <v>727314</v>
      </c>
      <c r="T39" s="24">
        <v>436878</v>
      </c>
      <c r="U39" s="24">
        <v>675163</v>
      </c>
      <c r="V39" s="24">
        <v>1839355</v>
      </c>
      <c r="W39" s="24">
        <v>8640680</v>
      </c>
      <c r="X39" s="24">
        <v>11972605</v>
      </c>
      <c r="Y39" s="24">
        <v>-3331925</v>
      </c>
      <c r="Z39" s="6">
        <v>-27.83</v>
      </c>
      <c r="AA39" s="22">
        <v>11972605</v>
      </c>
    </row>
    <row r="40" spans="1:27" ht="12.75">
      <c r="A40" s="5" t="s">
        <v>43</v>
      </c>
      <c r="B40" s="3"/>
      <c r="C40" s="22">
        <v>3038219</v>
      </c>
      <c r="D40" s="22"/>
      <c r="E40" s="23">
        <v>3178355</v>
      </c>
      <c r="F40" s="24">
        <v>3195898</v>
      </c>
      <c r="G40" s="24">
        <v>290722</v>
      </c>
      <c r="H40" s="24">
        <v>125976</v>
      </c>
      <c r="I40" s="24">
        <v>430990</v>
      </c>
      <c r="J40" s="24">
        <v>847688</v>
      </c>
      <c r="K40" s="24">
        <v>277556</v>
      </c>
      <c r="L40" s="24">
        <v>227678</v>
      </c>
      <c r="M40" s="24">
        <v>254430</v>
      </c>
      <c r="N40" s="24">
        <v>759664</v>
      </c>
      <c r="O40" s="24">
        <v>108158</v>
      </c>
      <c r="P40" s="24">
        <v>88496</v>
      </c>
      <c r="Q40" s="24">
        <v>191533</v>
      </c>
      <c r="R40" s="24">
        <v>388187</v>
      </c>
      <c r="S40" s="24">
        <v>476054</v>
      </c>
      <c r="T40" s="24">
        <v>145728</v>
      </c>
      <c r="U40" s="24">
        <v>185318</v>
      </c>
      <c r="V40" s="24">
        <v>807100</v>
      </c>
      <c r="W40" s="24">
        <v>2802639</v>
      </c>
      <c r="X40" s="24">
        <v>3195898</v>
      </c>
      <c r="Y40" s="24">
        <v>-393259</v>
      </c>
      <c r="Z40" s="6">
        <v>-12.31</v>
      </c>
      <c r="AA40" s="22">
        <v>3195898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59241555</v>
      </c>
      <c r="D42" s="19">
        <f>SUM(D43:D46)</f>
        <v>0</v>
      </c>
      <c r="E42" s="20">
        <f t="shared" si="8"/>
        <v>45669377</v>
      </c>
      <c r="F42" s="21">
        <f t="shared" si="8"/>
        <v>54436319</v>
      </c>
      <c r="G42" s="21">
        <f t="shared" si="8"/>
        <v>3436896</v>
      </c>
      <c r="H42" s="21">
        <f t="shared" si="8"/>
        <v>4497492</v>
      </c>
      <c r="I42" s="21">
        <f t="shared" si="8"/>
        <v>3772341</v>
      </c>
      <c r="J42" s="21">
        <f t="shared" si="8"/>
        <v>11706729</v>
      </c>
      <c r="K42" s="21">
        <f t="shared" si="8"/>
        <v>4138842</v>
      </c>
      <c r="L42" s="21">
        <f t="shared" si="8"/>
        <v>3526903</v>
      </c>
      <c r="M42" s="21">
        <f t="shared" si="8"/>
        <v>4098298</v>
      </c>
      <c r="N42" s="21">
        <f t="shared" si="8"/>
        <v>11764043</v>
      </c>
      <c r="O42" s="21">
        <f t="shared" si="8"/>
        <v>2696001</v>
      </c>
      <c r="P42" s="21">
        <f t="shared" si="8"/>
        <v>8785994</v>
      </c>
      <c r="Q42" s="21">
        <f t="shared" si="8"/>
        <v>1421159</v>
      </c>
      <c r="R42" s="21">
        <f t="shared" si="8"/>
        <v>12903154</v>
      </c>
      <c r="S42" s="21">
        <f t="shared" si="8"/>
        <v>2927477</v>
      </c>
      <c r="T42" s="21">
        <f t="shared" si="8"/>
        <v>3039841</v>
      </c>
      <c r="U42" s="21">
        <f t="shared" si="8"/>
        <v>3500078</v>
      </c>
      <c r="V42" s="21">
        <f t="shared" si="8"/>
        <v>9467396</v>
      </c>
      <c r="W42" s="21">
        <f t="shared" si="8"/>
        <v>45841322</v>
      </c>
      <c r="X42" s="21">
        <f t="shared" si="8"/>
        <v>54436319</v>
      </c>
      <c r="Y42" s="21">
        <f t="shared" si="8"/>
        <v>-8594997</v>
      </c>
      <c r="Z42" s="4">
        <f>+IF(X42&lt;&gt;0,+(Y42/X42)*100,0)</f>
        <v>-15.78908559191888</v>
      </c>
      <c r="AA42" s="19">
        <f>SUM(AA43:AA46)</f>
        <v>54436319</v>
      </c>
    </row>
    <row r="43" spans="1:27" ht="12.75">
      <c r="A43" s="5" t="s">
        <v>46</v>
      </c>
      <c r="B43" s="3"/>
      <c r="C43" s="22">
        <v>13550676</v>
      </c>
      <c r="D43" s="22"/>
      <c r="E43" s="23">
        <v>17372199</v>
      </c>
      <c r="F43" s="24">
        <v>19587567</v>
      </c>
      <c r="G43" s="24">
        <v>1761584</v>
      </c>
      <c r="H43" s="24">
        <v>2609920</v>
      </c>
      <c r="I43" s="24">
        <v>1665730</v>
      </c>
      <c r="J43" s="24">
        <v>6037234</v>
      </c>
      <c r="K43" s="24">
        <v>2055685</v>
      </c>
      <c r="L43" s="24">
        <v>1462683</v>
      </c>
      <c r="M43" s="24">
        <v>1681610</v>
      </c>
      <c r="N43" s="24">
        <v>5199978</v>
      </c>
      <c r="O43" s="24">
        <v>607899</v>
      </c>
      <c r="P43" s="24">
        <v>1026971</v>
      </c>
      <c r="Q43" s="24">
        <v>1861502</v>
      </c>
      <c r="R43" s="24">
        <v>3496372</v>
      </c>
      <c r="S43" s="24">
        <v>1447770</v>
      </c>
      <c r="T43" s="24">
        <v>1630854</v>
      </c>
      <c r="U43" s="24">
        <v>1509625</v>
      </c>
      <c r="V43" s="24">
        <v>4588249</v>
      </c>
      <c r="W43" s="24">
        <v>19321833</v>
      </c>
      <c r="X43" s="24">
        <v>19587567</v>
      </c>
      <c r="Y43" s="24">
        <v>-265734</v>
      </c>
      <c r="Z43" s="6">
        <v>-1.36</v>
      </c>
      <c r="AA43" s="22">
        <v>19587567</v>
      </c>
    </row>
    <row r="44" spans="1:27" ht="12.75">
      <c r="A44" s="5" t="s">
        <v>47</v>
      </c>
      <c r="B44" s="3"/>
      <c r="C44" s="22">
        <v>7741389</v>
      </c>
      <c r="D44" s="22"/>
      <c r="E44" s="23">
        <v>7039369</v>
      </c>
      <c r="F44" s="24">
        <v>7008513</v>
      </c>
      <c r="G44" s="24">
        <v>525341</v>
      </c>
      <c r="H44" s="24">
        <v>522492</v>
      </c>
      <c r="I44" s="24">
        <v>705965</v>
      </c>
      <c r="J44" s="24">
        <v>1753798</v>
      </c>
      <c r="K44" s="24">
        <v>536426</v>
      </c>
      <c r="L44" s="24">
        <v>479050</v>
      </c>
      <c r="M44" s="24">
        <v>567190</v>
      </c>
      <c r="N44" s="24">
        <v>1582666</v>
      </c>
      <c r="O44" s="24">
        <v>498395</v>
      </c>
      <c r="P44" s="24">
        <v>451025</v>
      </c>
      <c r="Q44" s="24">
        <v>459297</v>
      </c>
      <c r="R44" s="24">
        <v>1408717</v>
      </c>
      <c r="S44" s="24">
        <v>524644</v>
      </c>
      <c r="T44" s="24">
        <v>463951</v>
      </c>
      <c r="U44" s="24">
        <v>589949</v>
      </c>
      <c r="V44" s="24">
        <v>1578544</v>
      </c>
      <c r="W44" s="24">
        <v>6323725</v>
      </c>
      <c r="X44" s="24">
        <v>7008513</v>
      </c>
      <c r="Y44" s="24">
        <v>-684788</v>
      </c>
      <c r="Z44" s="6">
        <v>-9.77</v>
      </c>
      <c r="AA44" s="22">
        <v>7008513</v>
      </c>
    </row>
    <row r="45" spans="1:27" ht="12.75">
      <c r="A45" s="5" t="s">
        <v>48</v>
      </c>
      <c r="B45" s="3"/>
      <c r="C45" s="25">
        <v>29413900</v>
      </c>
      <c r="D45" s="25"/>
      <c r="E45" s="26">
        <v>14638116</v>
      </c>
      <c r="F45" s="27">
        <v>21149299</v>
      </c>
      <c r="G45" s="27">
        <v>679257</v>
      </c>
      <c r="H45" s="27">
        <v>847864</v>
      </c>
      <c r="I45" s="27">
        <v>914016</v>
      </c>
      <c r="J45" s="27">
        <v>2441137</v>
      </c>
      <c r="K45" s="27">
        <v>1020493</v>
      </c>
      <c r="L45" s="27">
        <v>1104930</v>
      </c>
      <c r="M45" s="27">
        <v>1233554</v>
      </c>
      <c r="N45" s="27">
        <v>3358977</v>
      </c>
      <c r="O45" s="27">
        <v>993772</v>
      </c>
      <c r="P45" s="27">
        <v>6799009</v>
      </c>
      <c r="Q45" s="27">
        <v>-1450425</v>
      </c>
      <c r="R45" s="27">
        <v>6342356</v>
      </c>
      <c r="S45" s="27">
        <v>467190</v>
      </c>
      <c r="T45" s="27">
        <v>502215</v>
      </c>
      <c r="U45" s="27">
        <v>923385</v>
      </c>
      <c r="V45" s="27">
        <v>1892790</v>
      </c>
      <c r="W45" s="27">
        <v>14035260</v>
      </c>
      <c r="X45" s="27">
        <v>21149299</v>
      </c>
      <c r="Y45" s="27">
        <v>-7114039</v>
      </c>
      <c r="Z45" s="7">
        <v>-33.64</v>
      </c>
      <c r="AA45" s="25">
        <v>21149299</v>
      </c>
    </row>
    <row r="46" spans="1:27" ht="12.75">
      <c r="A46" s="5" t="s">
        <v>49</v>
      </c>
      <c r="B46" s="3"/>
      <c r="C46" s="22">
        <v>8535590</v>
      </c>
      <c r="D46" s="22"/>
      <c r="E46" s="23">
        <v>6619693</v>
      </c>
      <c r="F46" s="24">
        <v>6690940</v>
      </c>
      <c r="G46" s="24">
        <v>470714</v>
      </c>
      <c r="H46" s="24">
        <v>517216</v>
      </c>
      <c r="I46" s="24">
        <v>486630</v>
      </c>
      <c r="J46" s="24">
        <v>1474560</v>
      </c>
      <c r="K46" s="24">
        <v>526238</v>
      </c>
      <c r="L46" s="24">
        <v>480240</v>
      </c>
      <c r="M46" s="24">
        <v>615944</v>
      </c>
      <c r="N46" s="24">
        <v>1622422</v>
      </c>
      <c r="O46" s="24">
        <v>595935</v>
      </c>
      <c r="P46" s="24">
        <v>508989</v>
      </c>
      <c r="Q46" s="24">
        <v>550785</v>
      </c>
      <c r="R46" s="24">
        <v>1655709</v>
      </c>
      <c r="S46" s="24">
        <v>487873</v>
      </c>
      <c r="T46" s="24">
        <v>442821</v>
      </c>
      <c r="U46" s="24">
        <v>477119</v>
      </c>
      <c r="V46" s="24">
        <v>1407813</v>
      </c>
      <c r="W46" s="24">
        <v>6160504</v>
      </c>
      <c r="X46" s="24">
        <v>6690940</v>
      </c>
      <c r="Y46" s="24">
        <v>-530436</v>
      </c>
      <c r="Z46" s="6">
        <v>-7.93</v>
      </c>
      <c r="AA46" s="22">
        <v>6690940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194195001</v>
      </c>
      <c r="D48" s="40">
        <f>+D28+D32+D38+D42+D47</f>
        <v>0</v>
      </c>
      <c r="E48" s="41">
        <f t="shared" si="9"/>
        <v>205548562</v>
      </c>
      <c r="F48" s="42">
        <f t="shared" si="9"/>
        <v>212610895</v>
      </c>
      <c r="G48" s="42">
        <f t="shared" si="9"/>
        <v>12870094</v>
      </c>
      <c r="H48" s="42">
        <f t="shared" si="9"/>
        <v>16739631</v>
      </c>
      <c r="I48" s="42">
        <f t="shared" si="9"/>
        <v>14117174</v>
      </c>
      <c r="J48" s="42">
        <f t="shared" si="9"/>
        <v>43726899</v>
      </c>
      <c r="K48" s="42">
        <f t="shared" si="9"/>
        <v>16898148</v>
      </c>
      <c r="L48" s="42">
        <f t="shared" si="9"/>
        <v>14770334</v>
      </c>
      <c r="M48" s="42">
        <f t="shared" si="9"/>
        <v>23274678</v>
      </c>
      <c r="N48" s="42">
        <f t="shared" si="9"/>
        <v>54943160</v>
      </c>
      <c r="O48" s="42">
        <f t="shared" si="9"/>
        <v>13103907</v>
      </c>
      <c r="P48" s="42">
        <f t="shared" si="9"/>
        <v>16704252</v>
      </c>
      <c r="Q48" s="42">
        <f t="shared" si="9"/>
        <v>13628287</v>
      </c>
      <c r="R48" s="42">
        <f t="shared" si="9"/>
        <v>43436446</v>
      </c>
      <c r="S48" s="42">
        <f t="shared" si="9"/>
        <v>12413734</v>
      </c>
      <c r="T48" s="42">
        <f t="shared" si="9"/>
        <v>12136423</v>
      </c>
      <c r="U48" s="42">
        <f t="shared" si="9"/>
        <v>14766135</v>
      </c>
      <c r="V48" s="42">
        <f t="shared" si="9"/>
        <v>39316292</v>
      </c>
      <c r="W48" s="42">
        <f t="shared" si="9"/>
        <v>181422797</v>
      </c>
      <c r="X48" s="42">
        <f t="shared" si="9"/>
        <v>212610895</v>
      </c>
      <c r="Y48" s="42">
        <f t="shared" si="9"/>
        <v>-31188098</v>
      </c>
      <c r="Z48" s="43">
        <f>+IF(X48&lt;&gt;0,+(Y48/X48)*100,0)</f>
        <v>-14.66909680240046</v>
      </c>
      <c r="AA48" s="40">
        <f>+AA28+AA32+AA38+AA42+AA47</f>
        <v>212610895</v>
      </c>
    </row>
    <row r="49" spans="1:27" ht="12.75">
      <c r="A49" s="14" t="s">
        <v>84</v>
      </c>
      <c r="B49" s="15"/>
      <c r="C49" s="44">
        <f aca="true" t="shared" si="10" ref="C49:Y49">+C25-C48</f>
        <v>15857241</v>
      </c>
      <c r="D49" s="44">
        <f>+D25-D48</f>
        <v>0</v>
      </c>
      <c r="E49" s="45">
        <f t="shared" si="10"/>
        <v>55441271</v>
      </c>
      <c r="F49" s="46">
        <f t="shared" si="10"/>
        <v>46194784</v>
      </c>
      <c r="G49" s="46">
        <f t="shared" si="10"/>
        <v>50221662</v>
      </c>
      <c r="H49" s="46">
        <f t="shared" si="10"/>
        <v>-13155215</v>
      </c>
      <c r="I49" s="46">
        <f t="shared" si="10"/>
        <v>5966725</v>
      </c>
      <c r="J49" s="46">
        <f t="shared" si="10"/>
        <v>43033172</v>
      </c>
      <c r="K49" s="46">
        <f t="shared" si="10"/>
        <v>-13412871</v>
      </c>
      <c r="L49" s="46">
        <f t="shared" si="10"/>
        <v>-10833467</v>
      </c>
      <c r="M49" s="46">
        <f t="shared" si="10"/>
        <v>45001604</v>
      </c>
      <c r="N49" s="46">
        <f t="shared" si="10"/>
        <v>20755266</v>
      </c>
      <c r="O49" s="46">
        <f t="shared" si="10"/>
        <v>-9310147</v>
      </c>
      <c r="P49" s="46">
        <f t="shared" si="10"/>
        <v>-12873152</v>
      </c>
      <c r="Q49" s="46">
        <f t="shared" si="10"/>
        <v>28105058</v>
      </c>
      <c r="R49" s="46">
        <f t="shared" si="10"/>
        <v>5921759</v>
      </c>
      <c r="S49" s="46">
        <f t="shared" si="10"/>
        <v>-9501894</v>
      </c>
      <c r="T49" s="46">
        <f t="shared" si="10"/>
        <v>-8519537</v>
      </c>
      <c r="U49" s="46">
        <f t="shared" si="10"/>
        <v>-11342424</v>
      </c>
      <c r="V49" s="46">
        <f t="shared" si="10"/>
        <v>-29363855</v>
      </c>
      <c r="W49" s="46">
        <f t="shared" si="10"/>
        <v>40346342</v>
      </c>
      <c r="X49" s="46">
        <f>IF(F25=F48,0,X25-X48)</f>
        <v>46194784</v>
      </c>
      <c r="Y49" s="46">
        <f t="shared" si="10"/>
        <v>-5848442</v>
      </c>
      <c r="Z49" s="47">
        <f>+IF(X49&lt;&gt;0,+(Y49/X49)*100,0)</f>
        <v>-12.660394732011301</v>
      </c>
      <c r="AA49" s="44">
        <f>+AA25-AA48</f>
        <v>46194784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2551957013</v>
      </c>
      <c r="D5" s="19">
        <f>SUM(D6:D8)</f>
        <v>0</v>
      </c>
      <c r="E5" s="20">
        <f t="shared" si="0"/>
        <v>3150801864</v>
      </c>
      <c r="F5" s="21">
        <f t="shared" si="0"/>
        <v>3274244964</v>
      </c>
      <c r="G5" s="21">
        <f t="shared" si="0"/>
        <v>139722150</v>
      </c>
      <c r="H5" s="21">
        <f t="shared" si="0"/>
        <v>480690656</v>
      </c>
      <c r="I5" s="21">
        <f t="shared" si="0"/>
        <v>125922435</v>
      </c>
      <c r="J5" s="21">
        <f t="shared" si="0"/>
        <v>746335241</v>
      </c>
      <c r="K5" s="21">
        <f t="shared" si="0"/>
        <v>111746093</v>
      </c>
      <c r="L5" s="21">
        <f t="shared" si="0"/>
        <v>173044954</v>
      </c>
      <c r="M5" s="21">
        <f t="shared" si="0"/>
        <v>364835457</v>
      </c>
      <c r="N5" s="21">
        <f t="shared" si="0"/>
        <v>649626504</v>
      </c>
      <c r="O5" s="21">
        <f t="shared" si="0"/>
        <v>91065835</v>
      </c>
      <c r="P5" s="21">
        <f t="shared" si="0"/>
        <v>237791430</v>
      </c>
      <c r="Q5" s="21">
        <f t="shared" si="0"/>
        <v>331479462</v>
      </c>
      <c r="R5" s="21">
        <f t="shared" si="0"/>
        <v>660336727</v>
      </c>
      <c r="S5" s="21">
        <f t="shared" si="0"/>
        <v>188775944</v>
      </c>
      <c r="T5" s="21">
        <f t="shared" si="0"/>
        <v>178189126</v>
      </c>
      <c r="U5" s="21">
        <f t="shared" si="0"/>
        <v>320104734</v>
      </c>
      <c r="V5" s="21">
        <f t="shared" si="0"/>
        <v>687069804</v>
      </c>
      <c r="W5" s="21">
        <f t="shared" si="0"/>
        <v>2743368276</v>
      </c>
      <c r="X5" s="21">
        <f t="shared" si="0"/>
        <v>3274244964</v>
      </c>
      <c r="Y5" s="21">
        <f t="shared" si="0"/>
        <v>-530876688</v>
      </c>
      <c r="Z5" s="4">
        <f>+IF(X5&lt;&gt;0,+(Y5/X5)*100,0)</f>
        <v>-16.213713202186664</v>
      </c>
      <c r="AA5" s="19">
        <f>SUM(AA6:AA8)</f>
        <v>3274244964</v>
      </c>
    </row>
    <row r="6" spans="1:27" ht="12.75">
      <c r="A6" s="5" t="s">
        <v>32</v>
      </c>
      <c r="B6" s="3"/>
      <c r="C6" s="22"/>
      <c r="D6" s="22"/>
      <c r="E6" s="23">
        <v>2003988</v>
      </c>
      <c r="F6" s="24">
        <v>2003988</v>
      </c>
      <c r="G6" s="24"/>
      <c r="H6" s="24"/>
      <c r="I6" s="24"/>
      <c r="J6" s="24"/>
      <c r="K6" s="24"/>
      <c r="L6" s="24"/>
      <c r="M6" s="24"/>
      <c r="N6" s="24"/>
      <c r="O6" s="24">
        <v>-22802</v>
      </c>
      <c r="P6" s="24"/>
      <c r="Q6" s="24"/>
      <c r="R6" s="24">
        <v>-22802</v>
      </c>
      <c r="S6" s="24"/>
      <c r="T6" s="24"/>
      <c r="U6" s="24"/>
      <c r="V6" s="24"/>
      <c r="W6" s="24">
        <v>-22802</v>
      </c>
      <c r="X6" s="24">
        <v>2003988</v>
      </c>
      <c r="Y6" s="24">
        <v>-2026790</v>
      </c>
      <c r="Z6" s="6">
        <v>-101.14</v>
      </c>
      <c r="AA6" s="22">
        <v>2003988</v>
      </c>
    </row>
    <row r="7" spans="1:27" ht="12.75">
      <c r="A7" s="5" t="s">
        <v>33</v>
      </c>
      <c r="B7" s="3"/>
      <c r="C7" s="25">
        <v>2551957013</v>
      </c>
      <c r="D7" s="25"/>
      <c r="E7" s="26">
        <v>3148796880</v>
      </c>
      <c r="F7" s="27">
        <v>3272239980</v>
      </c>
      <c r="G7" s="27">
        <v>139722150</v>
      </c>
      <c r="H7" s="27">
        <v>480690656</v>
      </c>
      <c r="I7" s="27">
        <v>125922435</v>
      </c>
      <c r="J7" s="27">
        <v>746335241</v>
      </c>
      <c r="K7" s="27">
        <v>111746093</v>
      </c>
      <c r="L7" s="27">
        <v>173044954</v>
      </c>
      <c r="M7" s="27">
        <v>364835457</v>
      </c>
      <c r="N7" s="27">
        <v>649626504</v>
      </c>
      <c r="O7" s="27">
        <v>91088637</v>
      </c>
      <c r="P7" s="27">
        <v>237791430</v>
      </c>
      <c r="Q7" s="27">
        <v>331479462</v>
      </c>
      <c r="R7" s="27">
        <v>660359529</v>
      </c>
      <c r="S7" s="27">
        <v>188775944</v>
      </c>
      <c r="T7" s="27">
        <v>178189126</v>
      </c>
      <c r="U7" s="27">
        <v>320104734</v>
      </c>
      <c r="V7" s="27">
        <v>687069804</v>
      </c>
      <c r="W7" s="27">
        <v>2743391078</v>
      </c>
      <c r="X7" s="27">
        <v>3272239980</v>
      </c>
      <c r="Y7" s="27">
        <v>-528848902</v>
      </c>
      <c r="Z7" s="7">
        <v>-16.16</v>
      </c>
      <c r="AA7" s="25">
        <v>3272239980</v>
      </c>
    </row>
    <row r="8" spans="1:27" ht="12.75">
      <c r="A8" s="5" t="s">
        <v>34</v>
      </c>
      <c r="B8" s="3"/>
      <c r="C8" s="22"/>
      <c r="D8" s="22"/>
      <c r="E8" s="23">
        <v>996</v>
      </c>
      <c r="F8" s="24">
        <v>996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996</v>
      </c>
      <c r="Y8" s="24">
        <v>-996</v>
      </c>
      <c r="Z8" s="6">
        <v>-100</v>
      </c>
      <c r="AA8" s="22">
        <v>996</v>
      </c>
    </row>
    <row r="9" spans="1:27" ht="12.75">
      <c r="A9" s="2" t="s">
        <v>35</v>
      </c>
      <c r="B9" s="3"/>
      <c r="C9" s="19">
        <f aca="true" t="shared" si="1" ref="C9:Y9">SUM(C10:C14)</f>
        <v>11120498</v>
      </c>
      <c r="D9" s="19">
        <f>SUM(D10:D14)</f>
        <v>0</v>
      </c>
      <c r="E9" s="20">
        <f t="shared" si="1"/>
        <v>22790892</v>
      </c>
      <c r="F9" s="21">
        <f t="shared" si="1"/>
        <v>23319896</v>
      </c>
      <c r="G9" s="21">
        <f t="shared" si="1"/>
        <v>583506</v>
      </c>
      <c r="H9" s="21">
        <f t="shared" si="1"/>
        <v>627835</v>
      </c>
      <c r="I9" s="21">
        <f t="shared" si="1"/>
        <v>627781</v>
      </c>
      <c r="J9" s="21">
        <f t="shared" si="1"/>
        <v>1839122</v>
      </c>
      <c r="K9" s="21">
        <f t="shared" si="1"/>
        <v>890315</v>
      </c>
      <c r="L9" s="21">
        <f t="shared" si="1"/>
        <v>944466</v>
      </c>
      <c r="M9" s="21">
        <f t="shared" si="1"/>
        <v>554778</v>
      </c>
      <c r="N9" s="21">
        <f t="shared" si="1"/>
        <v>2389559</v>
      </c>
      <c r="O9" s="21">
        <f t="shared" si="1"/>
        <v>857934</v>
      </c>
      <c r="P9" s="21">
        <f t="shared" si="1"/>
        <v>569423</v>
      </c>
      <c r="Q9" s="21">
        <f t="shared" si="1"/>
        <v>602134</v>
      </c>
      <c r="R9" s="21">
        <f t="shared" si="1"/>
        <v>2029491</v>
      </c>
      <c r="S9" s="21">
        <f t="shared" si="1"/>
        <v>285209</v>
      </c>
      <c r="T9" s="21">
        <f t="shared" si="1"/>
        <v>312618</v>
      </c>
      <c r="U9" s="21">
        <f t="shared" si="1"/>
        <v>445442</v>
      </c>
      <c r="V9" s="21">
        <f t="shared" si="1"/>
        <v>1043269</v>
      </c>
      <c r="W9" s="21">
        <f t="shared" si="1"/>
        <v>7301441</v>
      </c>
      <c r="X9" s="21">
        <f t="shared" si="1"/>
        <v>23319896</v>
      </c>
      <c r="Y9" s="21">
        <f t="shared" si="1"/>
        <v>-16018455</v>
      </c>
      <c r="Z9" s="4">
        <f>+IF(X9&lt;&gt;0,+(Y9/X9)*100,0)</f>
        <v>-68.69007906381744</v>
      </c>
      <c r="AA9" s="19">
        <f>SUM(AA10:AA14)</f>
        <v>23319896</v>
      </c>
    </row>
    <row r="10" spans="1:27" ht="12.75">
      <c r="A10" s="5" t="s">
        <v>36</v>
      </c>
      <c r="B10" s="3"/>
      <c r="C10" s="22">
        <v>1630024</v>
      </c>
      <c r="D10" s="22"/>
      <c r="E10" s="23">
        <v>1700964</v>
      </c>
      <c r="F10" s="24">
        <v>8575964</v>
      </c>
      <c r="G10" s="24">
        <v>219400</v>
      </c>
      <c r="H10" s="24">
        <v>182071</v>
      </c>
      <c r="I10" s="24">
        <v>216694</v>
      </c>
      <c r="J10" s="24">
        <v>618165</v>
      </c>
      <c r="K10" s="24">
        <v>246522</v>
      </c>
      <c r="L10" s="24">
        <v>129860</v>
      </c>
      <c r="M10" s="24">
        <v>114744</v>
      </c>
      <c r="N10" s="24">
        <v>491126</v>
      </c>
      <c r="O10" s="24">
        <v>200377</v>
      </c>
      <c r="P10" s="24">
        <v>103885</v>
      </c>
      <c r="Q10" s="24">
        <v>150048</v>
      </c>
      <c r="R10" s="24">
        <v>454310</v>
      </c>
      <c r="S10" s="24">
        <v>91764</v>
      </c>
      <c r="T10" s="24">
        <v>73914</v>
      </c>
      <c r="U10" s="24">
        <v>121930</v>
      </c>
      <c r="V10" s="24">
        <v>287608</v>
      </c>
      <c r="W10" s="24">
        <v>1851209</v>
      </c>
      <c r="X10" s="24">
        <v>8575964</v>
      </c>
      <c r="Y10" s="24">
        <v>-6724755</v>
      </c>
      <c r="Z10" s="6">
        <v>-78.41</v>
      </c>
      <c r="AA10" s="22">
        <v>8575964</v>
      </c>
    </row>
    <row r="11" spans="1:27" ht="12.75">
      <c r="A11" s="5" t="s">
        <v>37</v>
      </c>
      <c r="B11" s="3"/>
      <c r="C11" s="22">
        <v>8652339</v>
      </c>
      <c r="D11" s="22"/>
      <c r="E11" s="23">
        <v>11874948</v>
      </c>
      <c r="F11" s="24">
        <v>13444956</v>
      </c>
      <c r="G11" s="24">
        <v>230736</v>
      </c>
      <c r="H11" s="24">
        <v>279743</v>
      </c>
      <c r="I11" s="24">
        <v>245736</v>
      </c>
      <c r="J11" s="24">
        <v>756215</v>
      </c>
      <c r="K11" s="24">
        <v>495557</v>
      </c>
      <c r="L11" s="24">
        <v>667929</v>
      </c>
      <c r="M11" s="24">
        <v>298148</v>
      </c>
      <c r="N11" s="24">
        <v>1461634</v>
      </c>
      <c r="O11" s="24">
        <v>404017</v>
      </c>
      <c r="P11" s="24">
        <v>285479</v>
      </c>
      <c r="Q11" s="24">
        <v>200576</v>
      </c>
      <c r="R11" s="24">
        <v>890072</v>
      </c>
      <c r="S11" s="24">
        <v>102790</v>
      </c>
      <c r="T11" s="24">
        <v>145440</v>
      </c>
      <c r="U11" s="24">
        <v>168762</v>
      </c>
      <c r="V11" s="24">
        <v>416992</v>
      </c>
      <c r="W11" s="24">
        <v>3524913</v>
      </c>
      <c r="X11" s="24">
        <v>13444956</v>
      </c>
      <c r="Y11" s="24">
        <v>-9920043</v>
      </c>
      <c r="Z11" s="6">
        <v>-73.78</v>
      </c>
      <c r="AA11" s="22">
        <v>13444956</v>
      </c>
    </row>
    <row r="12" spans="1:27" ht="12.75">
      <c r="A12" s="5" t="s">
        <v>38</v>
      </c>
      <c r="B12" s="3"/>
      <c r="C12" s="22">
        <v>532618</v>
      </c>
      <c r="D12" s="22"/>
      <c r="E12" s="23">
        <v>354000</v>
      </c>
      <c r="F12" s="24">
        <v>324000</v>
      </c>
      <c r="G12" s="24">
        <v>48042</v>
      </c>
      <c r="H12" s="24">
        <v>80917</v>
      </c>
      <c r="I12" s="24">
        <v>80247</v>
      </c>
      <c r="J12" s="24">
        <v>209206</v>
      </c>
      <c r="K12" s="24">
        <v>57531</v>
      </c>
      <c r="L12" s="24">
        <v>56022</v>
      </c>
      <c r="M12" s="24">
        <v>51231</v>
      </c>
      <c r="N12" s="24">
        <v>164784</v>
      </c>
      <c r="O12" s="24">
        <v>162885</v>
      </c>
      <c r="P12" s="24">
        <v>89404</v>
      </c>
      <c r="Q12" s="24">
        <v>160855</v>
      </c>
      <c r="R12" s="24">
        <v>413144</v>
      </c>
      <c r="S12" s="24"/>
      <c r="T12" s="24">
        <v>2609</v>
      </c>
      <c r="U12" s="24">
        <v>64095</v>
      </c>
      <c r="V12" s="24">
        <v>66704</v>
      </c>
      <c r="W12" s="24">
        <v>853838</v>
      </c>
      <c r="X12" s="24">
        <v>324000</v>
      </c>
      <c r="Y12" s="24">
        <v>529838</v>
      </c>
      <c r="Z12" s="6">
        <v>163.53</v>
      </c>
      <c r="AA12" s="22">
        <v>324000</v>
      </c>
    </row>
    <row r="13" spans="1:27" ht="12.75">
      <c r="A13" s="5" t="s">
        <v>39</v>
      </c>
      <c r="B13" s="3"/>
      <c r="C13" s="22">
        <v>305517</v>
      </c>
      <c r="D13" s="22"/>
      <c r="E13" s="23">
        <v>8857992</v>
      </c>
      <c r="F13" s="24">
        <v>971988</v>
      </c>
      <c r="G13" s="24">
        <v>85104</v>
      </c>
      <c r="H13" s="24">
        <v>85104</v>
      </c>
      <c r="I13" s="24">
        <v>85104</v>
      </c>
      <c r="J13" s="24">
        <v>255312</v>
      </c>
      <c r="K13" s="24">
        <v>90655</v>
      </c>
      <c r="L13" s="24">
        <v>90655</v>
      </c>
      <c r="M13" s="24">
        <v>90655</v>
      </c>
      <c r="N13" s="24">
        <v>271965</v>
      </c>
      <c r="O13" s="24">
        <v>90655</v>
      </c>
      <c r="P13" s="24">
        <v>90655</v>
      </c>
      <c r="Q13" s="24">
        <v>90655</v>
      </c>
      <c r="R13" s="24">
        <v>271965</v>
      </c>
      <c r="S13" s="24">
        <v>90655</v>
      </c>
      <c r="T13" s="24">
        <v>90655</v>
      </c>
      <c r="U13" s="24">
        <v>90655</v>
      </c>
      <c r="V13" s="24">
        <v>271965</v>
      </c>
      <c r="W13" s="24">
        <v>1071207</v>
      </c>
      <c r="X13" s="24">
        <v>971988</v>
      </c>
      <c r="Y13" s="24">
        <v>99219</v>
      </c>
      <c r="Z13" s="6">
        <v>10.21</v>
      </c>
      <c r="AA13" s="22">
        <v>971988</v>
      </c>
    </row>
    <row r="14" spans="1:27" ht="12.75">
      <c r="A14" s="5" t="s">
        <v>40</v>
      </c>
      <c r="B14" s="3"/>
      <c r="C14" s="25"/>
      <c r="D14" s="25"/>
      <c r="E14" s="26">
        <v>2988</v>
      </c>
      <c r="F14" s="27">
        <v>2988</v>
      </c>
      <c r="G14" s="27">
        <v>224</v>
      </c>
      <c r="H14" s="27"/>
      <c r="I14" s="27"/>
      <c r="J14" s="27">
        <v>224</v>
      </c>
      <c r="K14" s="27">
        <v>50</v>
      </c>
      <c r="L14" s="27"/>
      <c r="M14" s="27"/>
      <c r="N14" s="27">
        <v>50</v>
      </c>
      <c r="O14" s="27"/>
      <c r="P14" s="27"/>
      <c r="Q14" s="27"/>
      <c r="R14" s="27"/>
      <c r="S14" s="27"/>
      <c r="T14" s="27"/>
      <c r="U14" s="27"/>
      <c r="V14" s="27"/>
      <c r="W14" s="27">
        <v>274</v>
      </c>
      <c r="X14" s="27">
        <v>2988</v>
      </c>
      <c r="Y14" s="27">
        <v>-2714</v>
      </c>
      <c r="Z14" s="7">
        <v>-90.83</v>
      </c>
      <c r="AA14" s="25">
        <v>2988</v>
      </c>
    </row>
    <row r="15" spans="1:27" ht="12.75">
      <c r="A15" s="2" t="s">
        <v>41</v>
      </c>
      <c r="B15" s="8"/>
      <c r="C15" s="19">
        <f aca="true" t="shared" si="2" ref="C15:Y15">SUM(C16:C18)</f>
        <v>89274619</v>
      </c>
      <c r="D15" s="19">
        <f>SUM(D16:D18)</f>
        <v>0</v>
      </c>
      <c r="E15" s="20">
        <f t="shared" si="2"/>
        <v>123099912</v>
      </c>
      <c r="F15" s="21">
        <f t="shared" si="2"/>
        <v>181123908</v>
      </c>
      <c r="G15" s="21">
        <f t="shared" si="2"/>
        <v>11276021</v>
      </c>
      <c r="H15" s="21">
        <f t="shared" si="2"/>
        <v>10787283</v>
      </c>
      <c r="I15" s="21">
        <f t="shared" si="2"/>
        <v>9997376</v>
      </c>
      <c r="J15" s="21">
        <f t="shared" si="2"/>
        <v>32060680</v>
      </c>
      <c r="K15" s="21">
        <f t="shared" si="2"/>
        <v>13402446</v>
      </c>
      <c r="L15" s="21">
        <f t="shared" si="2"/>
        <v>15614053</v>
      </c>
      <c r="M15" s="21">
        <f t="shared" si="2"/>
        <v>11066946</v>
      </c>
      <c r="N15" s="21">
        <f t="shared" si="2"/>
        <v>40083445</v>
      </c>
      <c r="O15" s="21">
        <f t="shared" si="2"/>
        <v>22644977</v>
      </c>
      <c r="P15" s="21">
        <f t="shared" si="2"/>
        <v>12224237</v>
      </c>
      <c r="Q15" s="21">
        <f t="shared" si="2"/>
        <v>10127489</v>
      </c>
      <c r="R15" s="21">
        <f t="shared" si="2"/>
        <v>44996703</v>
      </c>
      <c r="S15" s="21">
        <f t="shared" si="2"/>
        <v>302695</v>
      </c>
      <c r="T15" s="21">
        <f t="shared" si="2"/>
        <v>709098</v>
      </c>
      <c r="U15" s="21">
        <f t="shared" si="2"/>
        <v>46360240</v>
      </c>
      <c r="V15" s="21">
        <f t="shared" si="2"/>
        <v>47372033</v>
      </c>
      <c r="W15" s="21">
        <f t="shared" si="2"/>
        <v>164512861</v>
      </c>
      <c r="X15" s="21">
        <f t="shared" si="2"/>
        <v>181123908</v>
      </c>
      <c r="Y15" s="21">
        <f t="shared" si="2"/>
        <v>-16611047</v>
      </c>
      <c r="Z15" s="4">
        <f>+IF(X15&lt;&gt;0,+(Y15/X15)*100,0)</f>
        <v>-9.171095734087187</v>
      </c>
      <c r="AA15" s="19">
        <f>SUM(AA16:AA18)</f>
        <v>181123908</v>
      </c>
    </row>
    <row r="16" spans="1:27" ht="12.75">
      <c r="A16" s="5" t="s">
        <v>42</v>
      </c>
      <c r="B16" s="3"/>
      <c r="C16" s="22">
        <v>18940312</v>
      </c>
      <c r="D16" s="22"/>
      <c r="E16" s="23">
        <v>53480928</v>
      </c>
      <c r="F16" s="24">
        <v>83455932</v>
      </c>
      <c r="G16" s="24">
        <v>961267</v>
      </c>
      <c r="H16" s="24">
        <v>1673992</v>
      </c>
      <c r="I16" s="24">
        <v>1350051</v>
      </c>
      <c r="J16" s="24">
        <v>3985310</v>
      </c>
      <c r="K16" s="24">
        <v>1572519</v>
      </c>
      <c r="L16" s="24">
        <v>1611182</v>
      </c>
      <c r="M16" s="24">
        <v>598358</v>
      </c>
      <c r="N16" s="24">
        <v>3782059</v>
      </c>
      <c r="O16" s="24">
        <v>1710659</v>
      </c>
      <c r="P16" s="24">
        <v>1179678</v>
      </c>
      <c r="Q16" s="24">
        <v>892888</v>
      </c>
      <c r="R16" s="24">
        <v>3783225</v>
      </c>
      <c r="S16" s="24">
        <v>302695</v>
      </c>
      <c r="T16" s="24">
        <v>422568</v>
      </c>
      <c r="U16" s="24">
        <v>773497</v>
      </c>
      <c r="V16" s="24">
        <v>1498760</v>
      </c>
      <c r="W16" s="24">
        <v>13049354</v>
      </c>
      <c r="X16" s="24">
        <v>83455932</v>
      </c>
      <c r="Y16" s="24">
        <v>-70406578</v>
      </c>
      <c r="Z16" s="6">
        <v>-84.36</v>
      </c>
      <c r="AA16" s="22">
        <v>83455932</v>
      </c>
    </row>
    <row r="17" spans="1:27" ht="12.75">
      <c r="A17" s="5" t="s">
        <v>43</v>
      </c>
      <c r="B17" s="3"/>
      <c r="C17" s="22">
        <v>70334307</v>
      </c>
      <c r="D17" s="22"/>
      <c r="E17" s="23">
        <v>66161976</v>
      </c>
      <c r="F17" s="24">
        <v>95780976</v>
      </c>
      <c r="G17" s="24">
        <v>10314754</v>
      </c>
      <c r="H17" s="24">
        <v>9113291</v>
      </c>
      <c r="I17" s="24">
        <v>8647325</v>
      </c>
      <c r="J17" s="24">
        <v>28075370</v>
      </c>
      <c r="K17" s="24">
        <v>11829927</v>
      </c>
      <c r="L17" s="24">
        <v>14002871</v>
      </c>
      <c r="M17" s="24">
        <v>10468588</v>
      </c>
      <c r="N17" s="24">
        <v>36301386</v>
      </c>
      <c r="O17" s="24">
        <v>20934318</v>
      </c>
      <c r="P17" s="24">
        <v>11044559</v>
      </c>
      <c r="Q17" s="24">
        <v>9234601</v>
      </c>
      <c r="R17" s="24">
        <v>41213478</v>
      </c>
      <c r="S17" s="24"/>
      <c r="T17" s="24">
        <v>286530</v>
      </c>
      <c r="U17" s="24">
        <v>45586743</v>
      </c>
      <c r="V17" s="24">
        <v>45873273</v>
      </c>
      <c r="W17" s="24">
        <v>151463507</v>
      </c>
      <c r="X17" s="24">
        <v>95780976</v>
      </c>
      <c r="Y17" s="24">
        <v>55682531</v>
      </c>
      <c r="Z17" s="6">
        <v>58.14</v>
      </c>
      <c r="AA17" s="22">
        <v>95780976</v>
      </c>
    </row>
    <row r="18" spans="1:27" ht="12.75">
      <c r="A18" s="5" t="s">
        <v>44</v>
      </c>
      <c r="B18" s="3"/>
      <c r="C18" s="22"/>
      <c r="D18" s="22"/>
      <c r="E18" s="23">
        <v>3457008</v>
      </c>
      <c r="F18" s="24">
        <v>1887000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1887000</v>
      </c>
      <c r="Y18" s="24">
        <v>-1887000</v>
      </c>
      <c r="Z18" s="6">
        <v>-100</v>
      </c>
      <c r="AA18" s="22">
        <v>1887000</v>
      </c>
    </row>
    <row r="19" spans="1:27" ht="12.75">
      <c r="A19" s="2" t="s">
        <v>45</v>
      </c>
      <c r="B19" s="8"/>
      <c r="C19" s="19">
        <f aca="true" t="shared" si="3" ref="C19:Y19">SUM(C20:C23)</f>
        <v>1508065830</v>
      </c>
      <c r="D19" s="19">
        <f>SUM(D20:D23)</f>
        <v>0</v>
      </c>
      <c r="E19" s="20">
        <f t="shared" si="3"/>
        <v>1766230956</v>
      </c>
      <c r="F19" s="21">
        <f t="shared" si="3"/>
        <v>1766230956</v>
      </c>
      <c r="G19" s="21">
        <f t="shared" si="3"/>
        <v>117801079</v>
      </c>
      <c r="H19" s="21">
        <f t="shared" si="3"/>
        <v>118839633</v>
      </c>
      <c r="I19" s="21">
        <f t="shared" si="3"/>
        <v>130485038</v>
      </c>
      <c r="J19" s="21">
        <f t="shared" si="3"/>
        <v>367125750</v>
      </c>
      <c r="K19" s="21">
        <f t="shared" si="3"/>
        <v>159811505</v>
      </c>
      <c r="L19" s="21">
        <f t="shared" si="3"/>
        <v>113336553</v>
      </c>
      <c r="M19" s="21">
        <f t="shared" si="3"/>
        <v>177617751</v>
      </c>
      <c r="N19" s="21">
        <f t="shared" si="3"/>
        <v>450765809</v>
      </c>
      <c r="O19" s="21">
        <f t="shared" si="3"/>
        <v>66973514</v>
      </c>
      <c r="P19" s="21">
        <f t="shared" si="3"/>
        <v>106381075</v>
      </c>
      <c r="Q19" s="21">
        <f t="shared" si="3"/>
        <v>144590335</v>
      </c>
      <c r="R19" s="21">
        <f t="shared" si="3"/>
        <v>317944924</v>
      </c>
      <c r="S19" s="21">
        <f t="shared" si="3"/>
        <v>94219505</v>
      </c>
      <c r="T19" s="21">
        <f t="shared" si="3"/>
        <v>110786715</v>
      </c>
      <c r="U19" s="21">
        <f t="shared" si="3"/>
        <v>150544322</v>
      </c>
      <c r="V19" s="21">
        <f t="shared" si="3"/>
        <v>355550542</v>
      </c>
      <c r="W19" s="21">
        <f t="shared" si="3"/>
        <v>1491387025</v>
      </c>
      <c r="X19" s="21">
        <f t="shared" si="3"/>
        <v>1766230956</v>
      </c>
      <c r="Y19" s="21">
        <f t="shared" si="3"/>
        <v>-274843931</v>
      </c>
      <c r="Z19" s="4">
        <f>+IF(X19&lt;&gt;0,+(Y19/X19)*100,0)</f>
        <v>-15.561041440607612</v>
      </c>
      <c r="AA19" s="19">
        <f>SUM(AA20:AA23)</f>
        <v>1766230956</v>
      </c>
    </row>
    <row r="20" spans="1:27" ht="12.75">
      <c r="A20" s="5" t="s">
        <v>46</v>
      </c>
      <c r="B20" s="3"/>
      <c r="C20" s="22">
        <v>989744685</v>
      </c>
      <c r="D20" s="22"/>
      <c r="E20" s="23">
        <v>1192843992</v>
      </c>
      <c r="F20" s="24">
        <v>1192843992</v>
      </c>
      <c r="G20" s="24">
        <v>73884282</v>
      </c>
      <c r="H20" s="24">
        <v>72257833</v>
      </c>
      <c r="I20" s="24">
        <v>90892986</v>
      </c>
      <c r="J20" s="24">
        <v>237035101</v>
      </c>
      <c r="K20" s="24">
        <v>121593266</v>
      </c>
      <c r="L20" s="24">
        <v>70290723</v>
      </c>
      <c r="M20" s="24">
        <v>72755290</v>
      </c>
      <c r="N20" s="24">
        <v>264639279</v>
      </c>
      <c r="O20" s="24">
        <v>103613388</v>
      </c>
      <c r="P20" s="24">
        <v>64846034</v>
      </c>
      <c r="Q20" s="24">
        <v>103003417</v>
      </c>
      <c r="R20" s="24">
        <v>271462839</v>
      </c>
      <c r="S20" s="24">
        <v>55855612</v>
      </c>
      <c r="T20" s="24">
        <v>70854677</v>
      </c>
      <c r="U20" s="24">
        <v>117470497</v>
      </c>
      <c r="V20" s="24">
        <v>244180786</v>
      </c>
      <c r="W20" s="24">
        <v>1017318005</v>
      </c>
      <c r="X20" s="24">
        <v>1192843992</v>
      </c>
      <c r="Y20" s="24">
        <v>-175525987</v>
      </c>
      <c r="Z20" s="6">
        <v>-14.71</v>
      </c>
      <c r="AA20" s="22">
        <v>1192843992</v>
      </c>
    </row>
    <row r="21" spans="1:27" ht="12.75">
      <c r="A21" s="5" t="s">
        <v>47</v>
      </c>
      <c r="B21" s="3"/>
      <c r="C21" s="22">
        <v>308334113</v>
      </c>
      <c r="D21" s="22"/>
      <c r="E21" s="23">
        <v>310981968</v>
      </c>
      <c r="F21" s="24">
        <v>310981968</v>
      </c>
      <c r="G21" s="24">
        <v>24678727</v>
      </c>
      <c r="H21" s="24">
        <v>29086761</v>
      </c>
      <c r="I21" s="24">
        <v>19535035</v>
      </c>
      <c r="J21" s="24">
        <v>73300523</v>
      </c>
      <c r="K21" s="24">
        <v>23141992</v>
      </c>
      <c r="L21" s="24">
        <v>25112336</v>
      </c>
      <c r="M21" s="24">
        <v>91163713</v>
      </c>
      <c r="N21" s="24">
        <v>139418041</v>
      </c>
      <c r="O21" s="24">
        <v>-58808042</v>
      </c>
      <c r="P21" s="24">
        <v>16327691</v>
      </c>
      <c r="Q21" s="24">
        <v>21679041</v>
      </c>
      <c r="R21" s="24">
        <v>-20801310</v>
      </c>
      <c r="S21" s="24">
        <v>20577340</v>
      </c>
      <c r="T21" s="24">
        <v>20062191</v>
      </c>
      <c r="U21" s="24">
        <v>13022914</v>
      </c>
      <c r="V21" s="24">
        <v>53662445</v>
      </c>
      <c r="W21" s="24">
        <v>245579699</v>
      </c>
      <c r="X21" s="24">
        <v>310981968</v>
      </c>
      <c r="Y21" s="24">
        <v>-65402269</v>
      </c>
      <c r="Z21" s="6">
        <v>-21.03</v>
      </c>
      <c r="AA21" s="22">
        <v>310981968</v>
      </c>
    </row>
    <row r="22" spans="1:27" ht="12.75">
      <c r="A22" s="5" t="s">
        <v>48</v>
      </c>
      <c r="B22" s="3"/>
      <c r="C22" s="25">
        <v>107293394</v>
      </c>
      <c r="D22" s="25"/>
      <c r="E22" s="26">
        <v>133774008</v>
      </c>
      <c r="F22" s="27">
        <v>133774008</v>
      </c>
      <c r="G22" s="27">
        <v>9628084</v>
      </c>
      <c r="H22" s="27">
        <v>8348655</v>
      </c>
      <c r="I22" s="27">
        <v>10014851</v>
      </c>
      <c r="J22" s="27">
        <v>27991590</v>
      </c>
      <c r="K22" s="27">
        <v>6101092</v>
      </c>
      <c r="L22" s="27">
        <v>8472441</v>
      </c>
      <c r="M22" s="27">
        <v>5806303</v>
      </c>
      <c r="N22" s="27">
        <v>20379836</v>
      </c>
      <c r="O22" s="27">
        <v>11152123</v>
      </c>
      <c r="P22" s="27">
        <v>14243686</v>
      </c>
      <c r="Q22" s="27">
        <v>10330294</v>
      </c>
      <c r="R22" s="27">
        <v>35726103</v>
      </c>
      <c r="S22" s="27">
        <v>8408284</v>
      </c>
      <c r="T22" s="27">
        <v>10170252</v>
      </c>
      <c r="U22" s="27">
        <v>10416858</v>
      </c>
      <c r="V22" s="27">
        <v>28995394</v>
      </c>
      <c r="W22" s="27">
        <v>113092923</v>
      </c>
      <c r="X22" s="27">
        <v>133774008</v>
      </c>
      <c r="Y22" s="27">
        <v>-20681085</v>
      </c>
      <c r="Z22" s="7">
        <v>-15.46</v>
      </c>
      <c r="AA22" s="25">
        <v>133774008</v>
      </c>
    </row>
    <row r="23" spans="1:27" ht="12.75">
      <c r="A23" s="5" t="s">
        <v>49</v>
      </c>
      <c r="B23" s="3"/>
      <c r="C23" s="22">
        <v>102693638</v>
      </c>
      <c r="D23" s="22"/>
      <c r="E23" s="23">
        <v>128630988</v>
      </c>
      <c r="F23" s="24">
        <v>128630988</v>
      </c>
      <c r="G23" s="24">
        <v>9609986</v>
      </c>
      <c r="H23" s="24">
        <v>9146384</v>
      </c>
      <c r="I23" s="24">
        <v>10042166</v>
      </c>
      <c r="J23" s="24">
        <v>28798536</v>
      </c>
      <c r="K23" s="24">
        <v>8975155</v>
      </c>
      <c r="L23" s="24">
        <v>9461053</v>
      </c>
      <c r="M23" s="24">
        <v>7892445</v>
      </c>
      <c r="N23" s="24">
        <v>26328653</v>
      </c>
      <c r="O23" s="24">
        <v>11016045</v>
      </c>
      <c r="P23" s="24">
        <v>10963664</v>
      </c>
      <c r="Q23" s="24">
        <v>9577583</v>
      </c>
      <c r="R23" s="24">
        <v>31557292</v>
      </c>
      <c r="S23" s="24">
        <v>9378269</v>
      </c>
      <c r="T23" s="24">
        <v>9699595</v>
      </c>
      <c r="U23" s="24">
        <v>9634053</v>
      </c>
      <c r="V23" s="24">
        <v>28711917</v>
      </c>
      <c r="W23" s="24">
        <v>115396398</v>
      </c>
      <c r="X23" s="24">
        <v>128630988</v>
      </c>
      <c r="Y23" s="24">
        <v>-13234590</v>
      </c>
      <c r="Z23" s="6">
        <v>-10.29</v>
      </c>
      <c r="AA23" s="22">
        <v>128630988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4160417960</v>
      </c>
      <c r="D25" s="40">
        <f>+D5+D9+D15+D19+D24</f>
        <v>0</v>
      </c>
      <c r="E25" s="41">
        <f t="shared" si="4"/>
        <v>5062923624</v>
      </c>
      <c r="F25" s="42">
        <f t="shared" si="4"/>
        <v>5244919724</v>
      </c>
      <c r="G25" s="42">
        <f t="shared" si="4"/>
        <v>269382756</v>
      </c>
      <c r="H25" s="42">
        <f t="shared" si="4"/>
        <v>610945407</v>
      </c>
      <c r="I25" s="42">
        <f t="shared" si="4"/>
        <v>267032630</v>
      </c>
      <c r="J25" s="42">
        <f t="shared" si="4"/>
        <v>1147360793</v>
      </c>
      <c r="K25" s="42">
        <f t="shared" si="4"/>
        <v>285850359</v>
      </c>
      <c r="L25" s="42">
        <f t="shared" si="4"/>
        <v>302940026</v>
      </c>
      <c r="M25" s="42">
        <f t="shared" si="4"/>
        <v>554074932</v>
      </c>
      <c r="N25" s="42">
        <f t="shared" si="4"/>
        <v>1142865317</v>
      </c>
      <c r="O25" s="42">
        <f t="shared" si="4"/>
        <v>181542260</v>
      </c>
      <c r="P25" s="42">
        <f t="shared" si="4"/>
        <v>356966165</v>
      </c>
      <c r="Q25" s="42">
        <f t="shared" si="4"/>
        <v>486799420</v>
      </c>
      <c r="R25" s="42">
        <f t="shared" si="4"/>
        <v>1025307845</v>
      </c>
      <c r="S25" s="42">
        <f t="shared" si="4"/>
        <v>283583353</v>
      </c>
      <c r="T25" s="42">
        <f t="shared" si="4"/>
        <v>289997557</v>
      </c>
      <c r="U25" s="42">
        <f t="shared" si="4"/>
        <v>517454738</v>
      </c>
      <c r="V25" s="42">
        <f t="shared" si="4"/>
        <v>1091035648</v>
      </c>
      <c r="W25" s="42">
        <f t="shared" si="4"/>
        <v>4406569603</v>
      </c>
      <c r="X25" s="42">
        <f t="shared" si="4"/>
        <v>5244919724</v>
      </c>
      <c r="Y25" s="42">
        <f t="shared" si="4"/>
        <v>-838350121</v>
      </c>
      <c r="Z25" s="43">
        <f>+IF(X25&lt;&gt;0,+(Y25/X25)*100,0)</f>
        <v>-15.984041036201758</v>
      </c>
      <c r="AA25" s="40">
        <f>+AA5+AA9+AA15+AA19+AA24</f>
        <v>5244919724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1312001722</v>
      </c>
      <c r="D28" s="19">
        <f>SUM(D29:D31)</f>
        <v>0</v>
      </c>
      <c r="E28" s="20">
        <f t="shared" si="5"/>
        <v>1228897836</v>
      </c>
      <c r="F28" s="21">
        <f t="shared" si="5"/>
        <v>1295884663</v>
      </c>
      <c r="G28" s="21">
        <f t="shared" si="5"/>
        <v>63328709</v>
      </c>
      <c r="H28" s="21">
        <f t="shared" si="5"/>
        <v>69257878</v>
      </c>
      <c r="I28" s="21">
        <f t="shared" si="5"/>
        <v>89968656</v>
      </c>
      <c r="J28" s="21">
        <f t="shared" si="5"/>
        <v>222555243</v>
      </c>
      <c r="K28" s="21">
        <f t="shared" si="5"/>
        <v>76156305</v>
      </c>
      <c r="L28" s="21">
        <f t="shared" si="5"/>
        <v>69740309</v>
      </c>
      <c r="M28" s="21">
        <f t="shared" si="5"/>
        <v>106126319</v>
      </c>
      <c r="N28" s="21">
        <f t="shared" si="5"/>
        <v>252022933</v>
      </c>
      <c r="O28" s="21">
        <f t="shared" si="5"/>
        <v>83752607</v>
      </c>
      <c r="P28" s="21">
        <f t="shared" si="5"/>
        <v>41372488</v>
      </c>
      <c r="Q28" s="21">
        <f t="shared" si="5"/>
        <v>65600457</v>
      </c>
      <c r="R28" s="21">
        <f t="shared" si="5"/>
        <v>190725552</v>
      </c>
      <c r="S28" s="21">
        <f t="shared" si="5"/>
        <v>52410811</v>
      </c>
      <c r="T28" s="21">
        <f t="shared" si="5"/>
        <v>59789124</v>
      </c>
      <c r="U28" s="21">
        <f t="shared" si="5"/>
        <v>166859433</v>
      </c>
      <c r="V28" s="21">
        <f t="shared" si="5"/>
        <v>279059368</v>
      </c>
      <c r="W28" s="21">
        <f t="shared" si="5"/>
        <v>944363096</v>
      </c>
      <c r="X28" s="21">
        <f t="shared" si="5"/>
        <v>1295884663</v>
      </c>
      <c r="Y28" s="21">
        <f t="shared" si="5"/>
        <v>-351521567</v>
      </c>
      <c r="Z28" s="4">
        <f>+IF(X28&lt;&gt;0,+(Y28/X28)*100,0)</f>
        <v>-27.12599176737073</v>
      </c>
      <c r="AA28" s="19">
        <f>SUM(AA29:AA31)</f>
        <v>1295884663</v>
      </c>
    </row>
    <row r="29" spans="1:27" ht="12.75">
      <c r="A29" s="5" t="s">
        <v>32</v>
      </c>
      <c r="B29" s="3"/>
      <c r="C29" s="22">
        <v>265712677</v>
      </c>
      <c r="D29" s="22"/>
      <c r="E29" s="23">
        <v>330171120</v>
      </c>
      <c r="F29" s="24">
        <v>335090638</v>
      </c>
      <c r="G29" s="24">
        <v>11687371</v>
      </c>
      <c r="H29" s="24">
        <v>6441512</v>
      </c>
      <c r="I29" s="24">
        <v>11917422</v>
      </c>
      <c r="J29" s="24">
        <v>30046305</v>
      </c>
      <c r="K29" s="24">
        <v>9684328</v>
      </c>
      <c r="L29" s="24">
        <v>7919518</v>
      </c>
      <c r="M29" s="24">
        <v>42489829</v>
      </c>
      <c r="N29" s="24">
        <v>60093675</v>
      </c>
      <c r="O29" s="24">
        <v>7765268</v>
      </c>
      <c r="P29" s="24">
        <v>8343969</v>
      </c>
      <c r="Q29" s="24">
        <v>9610992</v>
      </c>
      <c r="R29" s="24">
        <v>25720229</v>
      </c>
      <c r="S29" s="24">
        <v>15259736</v>
      </c>
      <c r="T29" s="24">
        <v>7365097</v>
      </c>
      <c r="U29" s="24">
        <v>24957171</v>
      </c>
      <c r="V29" s="24">
        <v>47582004</v>
      </c>
      <c r="W29" s="24">
        <v>163442213</v>
      </c>
      <c r="X29" s="24">
        <v>335090638</v>
      </c>
      <c r="Y29" s="24">
        <v>-171648425</v>
      </c>
      <c r="Z29" s="6">
        <v>-51.22</v>
      </c>
      <c r="AA29" s="22">
        <v>335090638</v>
      </c>
    </row>
    <row r="30" spans="1:27" ht="12.75">
      <c r="A30" s="5" t="s">
        <v>33</v>
      </c>
      <c r="B30" s="3"/>
      <c r="C30" s="25">
        <v>1038678449</v>
      </c>
      <c r="D30" s="25"/>
      <c r="E30" s="26">
        <v>885212796</v>
      </c>
      <c r="F30" s="27">
        <v>947280105</v>
      </c>
      <c r="G30" s="27">
        <v>51641338</v>
      </c>
      <c r="H30" s="27">
        <v>61325123</v>
      </c>
      <c r="I30" s="27">
        <v>76125946</v>
      </c>
      <c r="J30" s="27">
        <v>189092407</v>
      </c>
      <c r="K30" s="27">
        <v>65414396</v>
      </c>
      <c r="L30" s="27">
        <v>61022197</v>
      </c>
      <c r="M30" s="27">
        <v>62903230</v>
      </c>
      <c r="N30" s="27">
        <v>189339823</v>
      </c>
      <c r="O30" s="27">
        <v>75268949</v>
      </c>
      <c r="P30" s="27">
        <v>32464785</v>
      </c>
      <c r="Q30" s="27">
        <v>55452691</v>
      </c>
      <c r="R30" s="27">
        <v>163186425</v>
      </c>
      <c r="S30" s="27">
        <v>36508701</v>
      </c>
      <c r="T30" s="27">
        <v>51783465</v>
      </c>
      <c r="U30" s="27">
        <v>140144381</v>
      </c>
      <c r="V30" s="27">
        <v>228436547</v>
      </c>
      <c r="W30" s="27">
        <v>770055202</v>
      </c>
      <c r="X30" s="27">
        <v>947280105</v>
      </c>
      <c r="Y30" s="27">
        <v>-177224903</v>
      </c>
      <c r="Z30" s="7">
        <v>-18.71</v>
      </c>
      <c r="AA30" s="25">
        <v>947280105</v>
      </c>
    </row>
    <row r="31" spans="1:27" ht="12.75">
      <c r="A31" s="5" t="s">
        <v>34</v>
      </c>
      <c r="B31" s="3"/>
      <c r="C31" s="22">
        <v>7610596</v>
      </c>
      <c r="D31" s="22"/>
      <c r="E31" s="23">
        <v>13513920</v>
      </c>
      <c r="F31" s="24">
        <v>13513920</v>
      </c>
      <c r="G31" s="24"/>
      <c r="H31" s="24">
        <v>1491243</v>
      </c>
      <c r="I31" s="24">
        <v>1925288</v>
      </c>
      <c r="J31" s="24">
        <v>3416531</v>
      </c>
      <c r="K31" s="24">
        <v>1057581</v>
      </c>
      <c r="L31" s="24">
        <v>798594</v>
      </c>
      <c r="M31" s="24">
        <v>733260</v>
      </c>
      <c r="N31" s="24">
        <v>2589435</v>
      </c>
      <c r="O31" s="24">
        <v>718390</v>
      </c>
      <c r="P31" s="24">
        <v>563734</v>
      </c>
      <c r="Q31" s="24">
        <v>536774</v>
      </c>
      <c r="R31" s="24">
        <v>1818898</v>
      </c>
      <c r="S31" s="24">
        <v>642374</v>
      </c>
      <c r="T31" s="24">
        <v>640562</v>
      </c>
      <c r="U31" s="24">
        <v>1757881</v>
      </c>
      <c r="V31" s="24">
        <v>3040817</v>
      </c>
      <c r="W31" s="24">
        <v>10865681</v>
      </c>
      <c r="X31" s="24">
        <v>13513920</v>
      </c>
      <c r="Y31" s="24">
        <v>-2648239</v>
      </c>
      <c r="Z31" s="6">
        <v>-19.6</v>
      </c>
      <c r="AA31" s="22">
        <v>13513920</v>
      </c>
    </row>
    <row r="32" spans="1:27" ht="12.75">
      <c r="A32" s="2" t="s">
        <v>35</v>
      </c>
      <c r="B32" s="3"/>
      <c r="C32" s="19">
        <f aca="true" t="shared" si="6" ref="C32:Y32">SUM(C33:C37)</f>
        <v>231722758</v>
      </c>
      <c r="D32" s="19">
        <f>SUM(D33:D37)</f>
        <v>0</v>
      </c>
      <c r="E32" s="20">
        <f t="shared" si="6"/>
        <v>272800224</v>
      </c>
      <c r="F32" s="21">
        <f t="shared" si="6"/>
        <v>276954048</v>
      </c>
      <c r="G32" s="21">
        <f t="shared" si="6"/>
        <v>198077</v>
      </c>
      <c r="H32" s="21">
        <f t="shared" si="6"/>
        <v>13993845</v>
      </c>
      <c r="I32" s="21">
        <f t="shared" si="6"/>
        <v>29248838</v>
      </c>
      <c r="J32" s="21">
        <f t="shared" si="6"/>
        <v>43440760</v>
      </c>
      <c r="K32" s="21">
        <f t="shared" si="6"/>
        <v>17247699</v>
      </c>
      <c r="L32" s="21">
        <f t="shared" si="6"/>
        <v>17776946</v>
      </c>
      <c r="M32" s="21">
        <f t="shared" si="6"/>
        <v>15094434</v>
      </c>
      <c r="N32" s="21">
        <f t="shared" si="6"/>
        <v>50119079</v>
      </c>
      <c r="O32" s="21">
        <f t="shared" si="6"/>
        <v>16484562</v>
      </c>
      <c r="P32" s="21">
        <f t="shared" si="6"/>
        <v>16621492</v>
      </c>
      <c r="Q32" s="21">
        <f t="shared" si="6"/>
        <v>18370305</v>
      </c>
      <c r="R32" s="21">
        <f t="shared" si="6"/>
        <v>51476359</v>
      </c>
      <c r="S32" s="21">
        <f t="shared" si="6"/>
        <v>14136816</v>
      </c>
      <c r="T32" s="21">
        <f t="shared" si="6"/>
        <v>16830957</v>
      </c>
      <c r="U32" s="21">
        <f t="shared" si="6"/>
        <v>25702888</v>
      </c>
      <c r="V32" s="21">
        <f t="shared" si="6"/>
        <v>56670661</v>
      </c>
      <c r="W32" s="21">
        <f t="shared" si="6"/>
        <v>201706859</v>
      </c>
      <c r="X32" s="21">
        <f t="shared" si="6"/>
        <v>276954048</v>
      </c>
      <c r="Y32" s="21">
        <f t="shared" si="6"/>
        <v>-75247189</v>
      </c>
      <c r="Z32" s="4">
        <f>+IF(X32&lt;&gt;0,+(Y32/X32)*100,0)</f>
        <v>-27.169557384479898</v>
      </c>
      <c r="AA32" s="19">
        <f>SUM(AA33:AA37)</f>
        <v>276954048</v>
      </c>
    </row>
    <row r="33" spans="1:27" ht="12.75">
      <c r="A33" s="5" t="s">
        <v>36</v>
      </c>
      <c r="B33" s="3"/>
      <c r="C33" s="22">
        <v>79410023</v>
      </c>
      <c r="D33" s="22"/>
      <c r="E33" s="23">
        <v>65851692</v>
      </c>
      <c r="F33" s="24">
        <v>66945115</v>
      </c>
      <c r="G33" s="24">
        <v>37565</v>
      </c>
      <c r="H33" s="24">
        <v>4707024</v>
      </c>
      <c r="I33" s="24">
        <v>9084118</v>
      </c>
      <c r="J33" s="24">
        <v>13828707</v>
      </c>
      <c r="K33" s="24">
        <v>4768205</v>
      </c>
      <c r="L33" s="24">
        <v>6246387</v>
      </c>
      <c r="M33" s="24">
        <v>4237878</v>
      </c>
      <c r="N33" s="24">
        <v>15252470</v>
      </c>
      <c r="O33" s="24">
        <v>4786381</v>
      </c>
      <c r="P33" s="24">
        <v>5389499</v>
      </c>
      <c r="Q33" s="24">
        <v>6031749</v>
      </c>
      <c r="R33" s="24">
        <v>16207629</v>
      </c>
      <c r="S33" s="24">
        <v>4960542</v>
      </c>
      <c r="T33" s="24">
        <v>5455197</v>
      </c>
      <c r="U33" s="24">
        <v>7158817</v>
      </c>
      <c r="V33" s="24">
        <v>17574556</v>
      </c>
      <c r="W33" s="24">
        <v>62863362</v>
      </c>
      <c r="X33" s="24">
        <v>66945115</v>
      </c>
      <c r="Y33" s="24">
        <v>-4081753</v>
      </c>
      <c r="Z33" s="6">
        <v>-6.1</v>
      </c>
      <c r="AA33" s="22">
        <v>66945115</v>
      </c>
    </row>
    <row r="34" spans="1:27" ht="12.75">
      <c r="A34" s="5" t="s">
        <v>37</v>
      </c>
      <c r="B34" s="3"/>
      <c r="C34" s="22">
        <v>88600050</v>
      </c>
      <c r="D34" s="22"/>
      <c r="E34" s="23">
        <v>136536828</v>
      </c>
      <c r="F34" s="24">
        <v>141504001</v>
      </c>
      <c r="G34" s="24">
        <v>96001</v>
      </c>
      <c r="H34" s="24">
        <v>4543339</v>
      </c>
      <c r="I34" s="24">
        <v>10376249</v>
      </c>
      <c r="J34" s="24">
        <v>15015589</v>
      </c>
      <c r="K34" s="24">
        <v>6972745</v>
      </c>
      <c r="L34" s="24">
        <v>6874849</v>
      </c>
      <c r="M34" s="24">
        <v>6191093</v>
      </c>
      <c r="N34" s="24">
        <v>20038687</v>
      </c>
      <c r="O34" s="24">
        <v>6205048</v>
      </c>
      <c r="P34" s="24">
        <v>6333884</v>
      </c>
      <c r="Q34" s="24">
        <v>6530410</v>
      </c>
      <c r="R34" s="24">
        <v>19069342</v>
      </c>
      <c r="S34" s="24">
        <v>3612541</v>
      </c>
      <c r="T34" s="24">
        <v>4975318</v>
      </c>
      <c r="U34" s="24">
        <v>7671286</v>
      </c>
      <c r="V34" s="24">
        <v>16259145</v>
      </c>
      <c r="W34" s="24">
        <v>70382763</v>
      </c>
      <c r="X34" s="24">
        <v>141504001</v>
      </c>
      <c r="Y34" s="24">
        <v>-71121238</v>
      </c>
      <c r="Z34" s="6">
        <v>-50.26</v>
      </c>
      <c r="AA34" s="22">
        <v>141504001</v>
      </c>
    </row>
    <row r="35" spans="1:27" ht="12.75">
      <c r="A35" s="5" t="s">
        <v>38</v>
      </c>
      <c r="B35" s="3"/>
      <c r="C35" s="22">
        <v>57171514</v>
      </c>
      <c r="D35" s="22"/>
      <c r="E35" s="23">
        <v>51197808</v>
      </c>
      <c r="F35" s="24">
        <v>51237808</v>
      </c>
      <c r="G35" s="24">
        <v>64511</v>
      </c>
      <c r="H35" s="24">
        <v>3504487</v>
      </c>
      <c r="I35" s="24">
        <v>7581201</v>
      </c>
      <c r="J35" s="24">
        <v>11150199</v>
      </c>
      <c r="K35" s="24">
        <v>3991868</v>
      </c>
      <c r="L35" s="24">
        <v>3466975</v>
      </c>
      <c r="M35" s="24">
        <v>3627910</v>
      </c>
      <c r="N35" s="24">
        <v>11086753</v>
      </c>
      <c r="O35" s="24">
        <v>4308995</v>
      </c>
      <c r="P35" s="24">
        <v>3699185</v>
      </c>
      <c r="Q35" s="24">
        <v>4579054</v>
      </c>
      <c r="R35" s="24">
        <v>12587234</v>
      </c>
      <c r="S35" s="24">
        <v>4360208</v>
      </c>
      <c r="T35" s="24">
        <v>5245648</v>
      </c>
      <c r="U35" s="24">
        <v>9575133</v>
      </c>
      <c r="V35" s="24">
        <v>19180989</v>
      </c>
      <c r="W35" s="24">
        <v>54005175</v>
      </c>
      <c r="X35" s="24">
        <v>51237808</v>
      </c>
      <c r="Y35" s="24">
        <v>2767367</v>
      </c>
      <c r="Z35" s="6">
        <v>5.4</v>
      </c>
      <c r="AA35" s="22">
        <v>51237808</v>
      </c>
    </row>
    <row r="36" spans="1:27" ht="12.75">
      <c r="A36" s="5" t="s">
        <v>39</v>
      </c>
      <c r="B36" s="3"/>
      <c r="C36" s="22">
        <v>589033</v>
      </c>
      <c r="D36" s="22"/>
      <c r="E36" s="23">
        <v>12573336</v>
      </c>
      <c r="F36" s="24">
        <v>10726564</v>
      </c>
      <c r="G36" s="24"/>
      <c r="H36" s="24">
        <v>844039</v>
      </c>
      <c r="I36" s="24">
        <v>1577221</v>
      </c>
      <c r="J36" s="24">
        <v>2421260</v>
      </c>
      <c r="K36" s="24">
        <v>1118228</v>
      </c>
      <c r="L36" s="24">
        <v>851639</v>
      </c>
      <c r="M36" s="24">
        <v>730444</v>
      </c>
      <c r="N36" s="24">
        <v>2700311</v>
      </c>
      <c r="O36" s="24">
        <v>780843</v>
      </c>
      <c r="P36" s="24">
        <v>817008</v>
      </c>
      <c r="Q36" s="24">
        <v>864671</v>
      </c>
      <c r="R36" s="24">
        <v>2462522</v>
      </c>
      <c r="S36" s="24">
        <v>785313</v>
      </c>
      <c r="T36" s="24">
        <v>765157</v>
      </c>
      <c r="U36" s="24">
        <v>926595</v>
      </c>
      <c r="V36" s="24">
        <v>2477065</v>
      </c>
      <c r="W36" s="24">
        <v>10061158</v>
      </c>
      <c r="X36" s="24">
        <v>10726564</v>
      </c>
      <c r="Y36" s="24">
        <v>-665406</v>
      </c>
      <c r="Z36" s="6">
        <v>-6.2</v>
      </c>
      <c r="AA36" s="22">
        <v>10726564</v>
      </c>
    </row>
    <row r="37" spans="1:27" ht="12.75">
      <c r="A37" s="5" t="s">
        <v>40</v>
      </c>
      <c r="B37" s="3"/>
      <c r="C37" s="25">
        <v>5952138</v>
      </c>
      <c r="D37" s="25"/>
      <c r="E37" s="26">
        <v>6640560</v>
      </c>
      <c r="F37" s="27">
        <v>6540560</v>
      </c>
      <c r="G37" s="27"/>
      <c r="H37" s="27">
        <v>394956</v>
      </c>
      <c r="I37" s="27">
        <v>630049</v>
      </c>
      <c r="J37" s="27">
        <v>1025005</v>
      </c>
      <c r="K37" s="27">
        <v>396653</v>
      </c>
      <c r="L37" s="27">
        <v>337096</v>
      </c>
      <c r="M37" s="27">
        <v>307109</v>
      </c>
      <c r="N37" s="27">
        <v>1040858</v>
      </c>
      <c r="O37" s="27">
        <v>403295</v>
      </c>
      <c r="P37" s="27">
        <v>381916</v>
      </c>
      <c r="Q37" s="27">
        <v>364421</v>
      </c>
      <c r="R37" s="27">
        <v>1149632</v>
      </c>
      <c r="S37" s="27">
        <v>418212</v>
      </c>
      <c r="T37" s="27">
        <v>389637</v>
      </c>
      <c r="U37" s="27">
        <v>371057</v>
      </c>
      <c r="V37" s="27">
        <v>1178906</v>
      </c>
      <c r="W37" s="27">
        <v>4394401</v>
      </c>
      <c r="X37" s="27">
        <v>6540560</v>
      </c>
      <c r="Y37" s="27">
        <v>-2146159</v>
      </c>
      <c r="Z37" s="7">
        <v>-32.81</v>
      </c>
      <c r="AA37" s="25">
        <v>6540560</v>
      </c>
    </row>
    <row r="38" spans="1:27" ht="12.75">
      <c r="A38" s="2" t="s">
        <v>41</v>
      </c>
      <c r="B38" s="8"/>
      <c r="C38" s="19">
        <f aca="true" t="shared" si="7" ref="C38:Y38">SUM(C39:C41)</f>
        <v>915827299</v>
      </c>
      <c r="D38" s="19">
        <f>SUM(D39:D41)</f>
        <v>0</v>
      </c>
      <c r="E38" s="20">
        <f t="shared" si="7"/>
        <v>481477748</v>
      </c>
      <c r="F38" s="21">
        <f t="shared" si="7"/>
        <v>554336896</v>
      </c>
      <c r="G38" s="21">
        <f t="shared" si="7"/>
        <v>213849</v>
      </c>
      <c r="H38" s="21">
        <f t="shared" si="7"/>
        <v>19974259</v>
      </c>
      <c r="I38" s="21">
        <f t="shared" si="7"/>
        <v>49058450</v>
      </c>
      <c r="J38" s="21">
        <f t="shared" si="7"/>
        <v>69246558</v>
      </c>
      <c r="K38" s="21">
        <f t="shared" si="7"/>
        <v>28363122</v>
      </c>
      <c r="L38" s="21">
        <f t="shared" si="7"/>
        <v>28119054</v>
      </c>
      <c r="M38" s="21">
        <f t="shared" si="7"/>
        <v>35606617</v>
      </c>
      <c r="N38" s="21">
        <f t="shared" si="7"/>
        <v>92088793</v>
      </c>
      <c r="O38" s="21">
        <f t="shared" si="7"/>
        <v>22835712</v>
      </c>
      <c r="P38" s="21">
        <f t="shared" si="7"/>
        <v>25688511</v>
      </c>
      <c r="Q38" s="21">
        <f t="shared" si="7"/>
        <v>42633019</v>
      </c>
      <c r="R38" s="21">
        <f t="shared" si="7"/>
        <v>91157242</v>
      </c>
      <c r="S38" s="21">
        <f t="shared" si="7"/>
        <v>21623813</v>
      </c>
      <c r="T38" s="21">
        <f t="shared" si="7"/>
        <v>31639980</v>
      </c>
      <c r="U38" s="21">
        <f t="shared" si="7"/>
        <v>60574182</v>
      </c>
      <c r="V38" s="21">
        <f t="shared" si="7"/>
        <v>113837975</v>
      </c>
      <c r="W38" s="21">
        <f t="shared" si="7"/>
        <v>366330568</v>
      </c>
      <c r="X38" s="21">
        <f t="shared" si="7"/>
        <v>554336896</v>
      </c>
      <c r="Y38" s="21">
        <f t="shared" si="7"/>
        <v>-188006328</v>
      </c>
      <c r="Z38" s="4">
        <f>+IF(X38&lt;&gt;0,+(Y38/X38)*100,0)</f>
        <v>-33.915535725047604</v>
      </c>
      <c r="AA38" s="19">
        <f>SUM(AA39:AA41)</f>
        <v>554336896</v>
      </c>
    </row>
    <row r="39" spans="1:27" ht="12.75">
      <c r="A39" s="5" t="s">
        <v>42</v>
      </c>
      <c r="B39" s="3"/>
      <c r="C39" s="22">
        <v>111215790</v>
      </c>
      <c r="D39" s="22"/>
      <c r="E39" s="23">
        <v>130112276</v>
      </c>
      <c r="F39" s="24">
        <v>129230583</v>
      </c>
      <c r="G39" s="24">
        <v>74045</v>
      </c>
      <c r="H39" s="24">
        <v>5476064</v>
      </c>
      <c r="I39" s="24">
        <v>17136586</v>
      </c>
      <c r="J39" s="24">
        <v>22686695</v>
      </c>
      <c r="K39" s="24">
        <v>8919349</v>
      </c>
      <c r="L39" s="24">
        <v>8618883</v>
      </c>
      <c r="M39" s="24">
        <v>8050519</v>
      </c>
      <c r="N39" s="24">
        <v>25588751</v>
      </c>
      <c r="O39" s="24">
        <v>5192844</v>
      </c>
      <c r="P39" s="24">
        <v>7321191</v>
      </c>
      <c r="Q39" s="24">
        <v>10992679</v>
      </c>
      <c r="R39" s="24">
        <v>23506714</v>
      </c>
      <c r="S39" s="24">
        <v>4793197</v>
      </c>
      <c r="T39" s="24">
        <v>4793647</v>
      </c>
      <c r="U39" s="24">
        <v>15365228</v>
      </c>
      <c r="V39" s="24">
        <v>24952072</v>
      </c>
      <c r="W39" s="24">
        <v>96734232</v>
      </c>
      <c r="X39" s="24">
        <v>129230583</v>
      </c>
      <c r="Y39" s="24">
        <v>-32496351</v>
      </c>
      <c r="Z39" s="6">
        <v>-25.15</v>
      </c>
      <c r="AA39" s="22">
        <v>129230583</v>
      </c>
    </row>
    <row r="40" spans="1:27" ht="12.75">
      <c r="A40" s="5" t="s">
        <v>43</v>
      </c>
      <c r="B40" s="3"/>
      <c r="C40" s="22">
        <v>804240540</v>
      </c>
      <c r="D40" s="22"/>
      <c r="E40" s="23">
        <v>331561800</v>
      </c>
      <c r="F40" s="24">
        <v>401298641</v>
      </c>
      <c r="G40" s="24">
        <v>127128</v>
      </c>
      <c r="H40" s="24">
        <v>14215620</v>
      </c>
      <c r="I40" s="24">
        <v>30975742</v>
      </c>
      <c r="J40" s="24">
        <v>45318490</v>
      </c>
      <c r="K40" s="24">
        <v>18799060</v>
      </c>
      <c r="L40" s="24">
        <v>18787172</v>
      </c>
      <c r="M40" s="24">
        <v>26324835</v>
      </c>
      <c r="N40" s="24">
        <v>63911067</v>
      </c>
      <c r="O40" s="24">
        <v>16849940</v>
      </c>
      <c r="P40" s="24">
        <v>17315782</v>
      </c>
      <c r="Q40" s="24">
        <v>30522040</v>
      </c>
      <c r="R40" s="24">
        <v>64687762</v>
      </c>
      <c r="S40" s="24">
        <v>16015714</v>
      </c>
      <c r="T40" s="24">
        <v>26231670</v>
      </c>
      <c r="U40" s="24">
        <v>41979919</v>
      </c>
      <c r="V40" s="24">
        <v>84227303</v>
      </c>
      <c r="W40" s="24">
        <v>258144622</v>
      </c>
      <c r="X40" s="24">
        <v>401298641</v>
      </c>
      <c r="Y40" s="24">
        <v>-143154019</v>
      </c>
      <c r="Z40" s="6">
        <v>-35.67</v>
      </c>
      <c r="AA40" s="22">
        <v>401298641</v>
      </c>
    </row>
    <row r="41" spans="1:27" ht="12.75">
      <c r="A41" s="5" t="s">
        <v>44</v>
      </c>
      <c r="B41" s="3"/>
      <c r="C41" s="22">
        <v>370969</v>
      </c>
      <c r="D41" s="22"/>
      <c r="E41" s="23">
        <v>19803672</v>
      </c>
      <c r="F41" s="24">
        <v>23807672</v>
      </c>
      <c r="G41" s="24">
        <v>12676</v>
      </c>
      <c r="H41" s="24">
        <v>282575</v>
      </c>
      <c r="I41" s="24">
        <v>946122</v>
      </c>
      <c r="J41" s="24">
        <v>1241373</v>
      </c>
      <c r="K41" s="24">
        <v>644713</v>
      </c>
      <c r="L41" s="24">
        <v>712999</v>
      </c>
      <c r="M41" s="24">
        <v>1231263</v>
      </c>
      <c r="N41" s="24">
        <v>2588975</v>
      </c>
      <c r="O41" s="24">
        <v>792928</v>
      </c>
      <c r="P41" s="24">
        <v>1051538</v>
      </c>
      <c r="Q41" s="24">
        <v>1118300</v>
      </c>
      <c r="R41" s="24">
        <v>2962766</v>
      </c>
      <c r="S41" s="24">
        <v>814902</v>
      </c>
      <c r="T41" s="24">
        <v>614663</v>
      </c>
      <c r="U41" s="24">
        <v>3229035</v>
      </c>
      <c r="V41" s="24">
        <v>4658600</v>
      </c>
      <c r="W41" s="24">
        <v>11451714</v>
      </c>
      <c r="X41" s="24">
        <v>23807672</v>
      </c>
      <c r="Y41" s="24">
        <v>-12355958</v>
      </c>
      <c r="Z41" s="6">
        <v>-51.9</v>
      </c>
      <c r="AA41" s="22">
        <v>23807672</v>
      </c>
    </row>
    <row r="42" spans="1:27" ht="12.75">
      <c r="A42" s="2" t="s">
        <v>45</v>
      </c>
      <c r="B42" s="8"/>
      <c r="C42" s="19">
        <f aca="true" t="shared" si="8" ref="C42:Y42">SUM(C43:C46)</f>
        <v>1363384094</v>
      </c>
      <c r="D42" s="19">
        <f>SUM(D43:D46)</f>
        <v>0</v>
      </c>
      <c r="E42" s="20">
        <f t="shared" si="8"/>
        <v>1566754708</v>
      </c>
      <c r="F42" s="21">
        <f t="shared" si="8"/>
        <v>1669941581</v>
      </c>
      <c r="G42" s="21">
        <f t="shared" si="8"/>
        <v>115211477</v>
      </c>
      <c r="H42" s="21">
        <f t="shared" si="8"/>
        <v>150487086</v>
      </c>
      <c r="I42" s="21">
        <f t="shared" si="8"/>
        <v>128792953</v>
      </c>
      <c r="J42" s="21">
        <f t="shared" si="8"/>
        <v>394491516</v>
      </c>
      <c r="K42" s="21">
        <f t="shared" si="8"/>
        <v>113697964</v>
      </c>
      <c r="L42" s="21">
        <f t="shared" si="8"/>
        <v>116579122</v>
      </c>
      <c r="M42" s="21">
        <f t="shared" si="8"/>
        <v>109740575</v>
      </c>
      <c r="N42" s="21">
        <f t="shared" si="8"/>
        <v>340017661</v>
      </c>
      <c r="O42" s="21">
        <f t="shared" si="8"/>
        <v>114539945</v>
      </c>
      <c r="P42" s="21">
        <f t="shared" si="8"/>
        <v>104669056</v>
      </c>
      <c r="Q42" s="21">
        <f t="shared" si="8"/>
        <v>118763281</v>
      </c>
      <c r="R42" s="21">
        <f t="shared" si="8"/>
        <v>337972282</v>
      </c>
      <c r="S42" s="21">
        <f t="shared" si="8"/>
        <v>120191116</v>
      </c>
      <c r="T42" s="21">
        <f t="shared" si="8"/>
        <v>125904898</v>
      </c>
      <c r="U42" s="21">
        <f t="shared" si="8"/>
        <v>189128941</v>
      </c>
      <c r="V42" s="21">
        <f t="shared" si="8"/>
        <v>435224955</v>
      </c>
      <c r="W42" s="21">
        <f t="shared" si="8"/>
        <v>1507706414</v>
      </c>
      <c r="X42" s="21">
        <f t="shared" si="8"/>
        <v>1669941581</v>
      </c>
      <c r="Y42" s="21">
        <f t="shared" si="8"/>
        <v>-162235167</v>
      </c>
      <c r="Z42" s="4">
        <f>+IF(X42&lt;&gt;0,+(Y42/X42)*100,0)</f>
        <v>-9.715020504061572</v>
      </c>
      <c r="AA42" s="19">
        <f>SUM(AA43:AA46)</f>
        <v>1669941581</v>
      </c>
    </row>
    <row r="43" spans="1:27" ht="12.75">
      <c r="A43" s="5" t="s">
        <v>46</v>
      </c>
      <c r="B43" s="3"/>
      <c r="C43" s="22">
        <v>799461532</v>
      </c>
      <c r="D43" s="22"/>
      <c r="E43" s="23">
        <v>961329108</v>
      </c>
      <c r="F43" s="24">
        <v>942262419</v>
      </c>
      <c r="G43" s="24">
        <v>94818550</v>
      </c>
      <c r="H43" s="24">
        <v>99308412</v>
      </c>
      <c r="I43" s="24">
        <v>76515862</v>
      </c>
      <c r="J43" s="24">
        <v>270642824</v>
      </c>
      <c r="K43" s="24">
        <v>71190301</v>
      </c>
      <c r="L43" s="24">
        <v>70448383</v>
      </c>
      <c r="M43" s="24">
        <v>61413862</v>
      </c>
      <c r="N43" s="24">
        <v>203052546</v>
      </c>
      <c r="O43" s="24">
        <v>61839430</v>
      </c>
      <c r="P43" s="24">
        <v>65600313</v>
      </c>
      <c r="Q43" s="24">
        <v>65112794</v>
      </c>
      <c r="R43" s="24">
        <v>192552537</v>
      </c>
      <c r="S43" s="24">
        <v>53757124</v>
      </c>
      <c r="T43" s="24">
        <v>54117966</v>
      </c>
      <c r="U43" s="24">
        <v>102607247</v>
      </c>
      <c r="V43" s="24">
        <v>210482337</v>
      </c>
      <c r="W43" s="24">
        <v>876730244</v>
      </c>
      <c r="X43" s="24">
        <v>942262419</v>
      </c>
      <c r="Y43" s="24">
        <v>-65532175</v>
      </c>
      <c r="Z43" s="6">
        <v>-6.95</v>
      </c>
      <c r="AA43" s="22">
        <v>942262419</v>
      </c>
    </row>
    <row r="44" spans="1:27" ht="12.75">
      <c r="A44" s="5" t="s">
        <v>47</v>
      </c>
      <c r="B44" s="3"/>
      <c r="C44" s="22">
        <v>293207958</v>
      </c>
      <c r="D44" s="22"/>
      <c r="E44" s="23">
        <v>398912628</v>
      </c>
      <c r="F44" s="24">
        <v>496703894</v>
      </c>
      <c r="G44" s="24">
        <v>20160463</v>
      </c>
      <c r="H44" s="24">
        <v>35573582</v>
      </c>
      <c r="I44" s="24">
        <v>30424512</v>
      </c>
      <c r="J44" s="24">
        <v>86158557</v>
      </c>
      <c r="K44" s="24">
        <v>28577860</v>
      </c>
      <c r="L44" s="24">
        <v>28777247</v>
      </c>
      <c r="M44" s="24">
        <v>33949828</v>
      </c>
      <c r="N44" s="24">
        <v>91304935</v>
      </c>
      <c r="O44" s="24">
        <v>35761235</v>
      </c>
      <c r="P44" s="24">
        <v>27038757</v>
      </c>
      <c r="Q44" s="24">
        <v>39434177</v>
      </c>
      <c r="R44" s="24">
        <v>102234169</v>
      </c>
      <c r="S44" s="24">
        <v>44757359</v>
      </c>
      <c r="T44" s="24">
        <v>38150868</v>
      </c>
      <c r="U44" s="24">
        <v>54962126</v>
      </c>
      <c r="V44" s="24">
        <v>137870353</v>
      </c>
      <c r="W44" s="24">
        <v>417568014</v>
      </c>
      <c r="X44" s="24">
        <v>496703894</v>
      </c>
      <c r="Y44" s="24">
        <v>-79135880</v>
      </c>
      <c r="Z44" s="6">
        <v>-15.93</v>
      </c>
      <c r="AA44" s="22">
        <v>496703894</v>
      </c>
    </row>
    <row r="45" spans="1:27" ht="12.75">
      <c r="A45" s="5" t="s">
        <v>48</v>
      </c>
      <c r="B45" s="3"/>
      <c r="C45" s="25">
        <v>91163772</v>
      </c>
      <c r="D45" s="25"/>
      <c r="E45" s="26">
        <v>77149276</v>
      </c>
      <c r="F45" s="27">
        <v>104117276</v>
      </c>
      <c r="G45" s="27">
        <v>214500</v>
      </c>
      <c r="H45" s="27">
        <v>4755640</v>
      </c>
      <c r="I45" s="27">
        <v>8975103</v>
      </c>
      <c r="J45" s="27">
        <v>13945243</v>
      </c>
      <c r="K45" s="27">
        <v>4025842</v>
      </c>
      <c r="L45" s="27">
        <v>6495063</v>
      </c>
      <c r="M45" s="27">
        <v>4873506</v>
      </c>
      <c r="N45" s="27">
        <v>15394411</v>
      </c>
      <c r="O45" s="27">
        <v>6127012</v>
      </c>
      <c r="P45" s="27">
        <v>2538758</v>
      </c>
      <c r="Q45" s="27">
        <v>3256882</v>
      </c>
      <c r="R45" s="27">
        <v>11922652</v>
      </c>
      <c r="S45" s="27">
        <v>12629953</v>
      </c>
      <c r="T45" s="27">
        <v>21909001</v>
      </c>
      <c r="U45" s="27">
        <v>13834344</v>
      </c>
      <c r="V45" s="27">
        <v>48373298</v>
      </c>
      <c r="W45" s="27">
        <v>89635604</v>
      </c>
      <c r="X45" s="27">
        <v>104117276</v>
      </c>
      <c r="Y45" s="27">
        <v>-14481672</v>
      </c>
      <c r="Z45" s="7">
        <v>-13.91</v>
      </c>
      <c r="AA45" s="25">
        <v>104117276</v>
      </c>
    </row>
    <row r="46" spans="1:27" ht="12.75">
      <c r="A46" s="5" t="s">
        <v>49</v>
      </c>
      <c r="B46" s="3"/>
      <c r="C46" s="22">
        <v>179550832</v>
      </c>
      <c r="D46" s="22"/>
      <c r="E46" s="23">
        <v>129363696</v>
      </c>
      <c r="F46" s="24">
        <v>126857992</v>
      </c>
      <c r="G46" s="24">
        <v>17964</v>
      </c>
      <c r="H46" s="24">
        <v>10849452</v>
      </c>
      <c r="I46" s="24">
        <v>12877476</v>
      </c>
      <c r="J46" s="24">
        <v>23744892</v>
      </c>
      <c r="K46" s="24">
        <v>9903961</v>
      </c>
      <c r="L46" s="24">
        <v>10858429</v>
      </c>
      <c r="M46" s="24">
        <v>9503379</v>
      </c>
      <c r="N46" s="24">
        <v>30265769</v>
      </c>
      <c r="O46" s="24">
        <v>10812268</v>
      </c>
      <c r="P46" s="24">
        <v>9491228</v>
      </c>
      <c r="Q46" s="24">
        <v>10959428</v>
      </c>
      <c r="R46" s="24">
        <v>31262924</v>
      </c>
      <c r="S46" s="24">
        <v>9046680</v>
      </c>
      <c r="T46" s="24">
        <v>11727063</v>
      </c>
      <c r="U46" s="24">
        <v>17725224</v>
      </c>
      <c r="V46" s="24">
        <v>38498967</v>
      </c>
      <c r="W46" s="24">
        <v>123772552</v>
      </c>
      <c r="X46" s="24">
        <v>126857992</v>
      </c>
      <c r="Y46" s="24">
        <v>-3085440</v>
      </c>
      <c r="Z46" s="6">
        <v>-2.43</v>
      </c>
      <c r="AA46" s="22">
        <v>126857992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3822935873</v>
      </c>
      <c r="D48" s="40">
        <f>+D28+D32+D38+D42+D47</f>
        <v>0</v>
      </c>
      <c r="E48" s="41">
        <f t="shared" si="9"/>
        <v>3549930516</v>
      </c>
      <c r="F48" s="42">
        <f t="shared" si="9"/>
        <v>3797117188</v>
      </c>
      <c r="G48" s="42">
        <f t="shared" si="9"/>
        <v>178952112</v>
      </c>
      <c r="H48" s="42">
        <f t="shared" si="9"/>
        <v>253713068</v>
      </c>
      <c r="I48" s="42">
        <f t="shared" si="9"/>
        <v>297068897</v>
      </c>
      <c r="J48" s="42">
        <f t="shared" si="9"/>
        <v>729734077</v>
      </c>
      <c r="K48" s="42">
        <f t="shared" si="9"/>
        <v>235465090</v>
      </c>
      <c r="L48" s="42">
        <f t="shared" si="9"/>
        <v>232215431</v>
      </c>
      <c r="M48" s="42">
        <f t="shared" si="9"/>
        <v>266567945</v>
      </c>
      <c r="N48" s="42">
        <f t="shared" si="9"/>
        <v>734248466</v>
      </c>
      <c r="O48" s="42">
        <f t="shared" si="9"/>
        <v>237612826</v>
      </c>
      <c r="P48" s="42">
        <f t="shared" si="9"/>
        <v>188351547</v>
      </c>
      <c r="Q48" s="42">
        <f t="shared" si="9"/>
        <v>245367062</v>
      </c>
      <c r="R48" s="42">
        <f t="shared" si="9"/>
        <v>671331435</v>
      </c>
      <c r="S48" s="42">
        <f t="shared" si="9"/>
        <v>208362556</v>
      </c>
      <c r="T48" s="42">
        <f t="shared" si="9"/>
        <v>234164959</v>
      </c>
      <c r="U48" s="42">
        <f t="shared" si="9"/>
        <v>442265444</v>
      </c>
      <c r="V48" s="42">
        <f t="shared" si="9"/>
        <v>884792959</v>
      </c>
      <c r="W48" s="42">
        <f t="shared" si="9"/>
        <v>3020106937</v>
      </c>
      <c r="X48" s="42">
        <f t="shared" si="9"/>
        <v>3797117188</v>
      </c>
      <c r="Y48" s="42">
        <f t="shared" si="9"/>
        <v>-777010251</v>
      </c>
      <c r="Z48" s="43">
        <f>+IF(X48&lt;&gt;0,+(Y48/X48)*100,0)</f>
        <v>-20.463162249918952</v>
      </c>
      <c r="AA48" s="40">
        <f>+AA28+AA32+AA38+AA42+AA47</f>
        <v>3797117188</v>
      </c>
    </row>
    <row r="49" spans="1:27" ht="12.75">
      <c r="A49" s="14" t="s">
        <v>84</v>
      </c>
      <c r="B49" s="15"/>
      <c r="C49" s="44">
        <f aca="true" t="shared" si="10" ref="C49:Y49">+C25-C48</f>
        <v>337482087</v>
      </c>
      <c r="D49" s="44">
        <f>+D25-D48</f>
        <v>0</v>
      </c>
      <c r="E49" s="45">
        <f t="shared" si="10"/>
        <v>1512993108</v>
      </c>
      <c r="F49" s="46">
        <f t="shared" si="10"/>
        <v>1447802536</v>
      </c>
      <c r="G49" s="46">
        <f t="shared" si="10"/>
        <v>90430644</v>
      </c>
      <c r="H49" s="46">
        <f t="shared" si="10"/>
        <v>357232339</v>
      </c>
      <c r="I49" s="46">
        <f t="shared" si="10"/>
        <v>-30036267</v>
      </c>
      <c r="J49" s="46">
        <f t="shared" si="10"/>
        <v>417626716</v>
      </c>
      <c r="K49" s="46">
        <f t="shared" si="10"/>
        <v>50385269</v>
      </c>
      <c r="L49" s="46">
        <f t="shared" si="10"/>
        <v>70724595</v>
      </c>
      <c r="M49" s="46">
        <f t="shared" si="10"/>
        <v>287506987</v>
      </c>
      <c r="N49" s="46">
        <f t="shared" si="10"/>
        <v>408616851</v>
      </c>
      <c r="O49" s="46">
        <f t="shared" si="10"/>
        <v>-56070566</v>
      </c>
      <c r="P49" s="46">
        <f t="shared" si="10"/>
        <v>168614618</v>
      </c>
      <c r="Q49" s="46">
        <f t="shared" si="10"/>
        <v>241432358</v>
      </c>
      <c r="R49" s="46">
        <f t="shared" si="10"/>
        <v>353976410</v>
      </c>
      <c r="S49" s="46">
        <f t="shared" si="10"/>
        <v>75220797</v>
      </c>
      <c r="T49" s="46">
        <f t="shared" si="10"/>
        <v>55832598</v>
      </c>
      <c r="U49" s="46">
        <f t="shared" si="10"/>
        <v>75189294</v>
      </c>
      <c r="V49" s="46">
        <f t="shared" si="10"/>
        <v>206242689</v>
      </c>
      <c r="W49" s="46">
        <f t="shared" si="10"/>
        <v>1386462666</v>
      </c>
      <c r="X49" s="46">
        <f>IF(F25=F48,0,X25-X48)</f>
        <v>1447802536</v>
      </c>
      <c r="Y49" s="46">
        <f t="shared" si="10"/>
        <v>-61339870</v>
      </c>
      <c r="Z49" s="47">
        <f>+IF(X49&lt;&gt;0,+(Y49/X49)*100,0)</f>
        <v>-4.236756634607802</v>
      </c>
      <c r="AA49" s="44">
        <f>+AA25-AA48</f>
        <v>1447802536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338738074</v>
      </c>
      <c r="F5" s="21">
        <f t="shared" si="0"/>
        <v>336940526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0</v>
      </c>
      <c r="X5" s="21">
        <f t="shared" si="0"/>
        <v>336940526</v>
      </c>
      <c r="Y5" s="21">
        <f t="shared" si="0"/>
        <v>-336940526</v>
      </c>
      <c r="Z5" s="4">
        <f>+IF(X5&lt;&gt;0,+(Y5/X5)*100,0)</f>
        <v>-100</v>
      </c>
      <c r="AA5" s="19">
        <f>SUM(AA6:AA8)</f>
        <v>336940526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/>
      <c r="D7" s="25"/>
      <c r="E7" s="26">
        <v>338738074</v>
      </c>
      <c r="F7" s="27">
        <v>336940526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>
        <v>336940526</v>
      </c>
      <c r="Y7" s="27">
        <v>-336940526</v>
      </c>
      <c r="Z7" s="7">
        <v>-100</v>
      </c>
      <c r="AA7" s="25">
        <v>336940526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374583</v>
      </c>
      <c r="F9" s="21">
        <f t="shared" si="1"/>
        <v>2655690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2655690</v>
      </c>
      <c r="Y9" s="21">
        <f t="shared" si="1"/>
        <v>-2655690</v>
      </c>
      <c r="Z9" s="4">
        <f>+IF(X9&lt;&gt;0,+(Y9/X9)*100,0)</f>
        <v>-100</v>
      </c>
      <c r="AA9" s="19">
        <f>SUM(AA10:AA14)</f>
        <v>2655690</v>
      </c>
    </row>
    <row r="10" spans="1:27" ht="12.75">
      <c r="A10" s="5" t="s">
        <v>36</v>
      </c>
      <c r="B10" s="3"/>
      <c r="C10" s="22"/>
      <c r="D10" s="22"/>
      <c r="E10" s="23">
        <v>374583</v>
      </c>
      <c r="F10" s="24">
        <v>135981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135981</v>
      </c>
      <c r="Y10" s="24">
        <v>-135981</v>
      </c>
      <c r="Z10" s="6">
        <v>-100</v>
      </c>
      <c r="AA10" s="22">
        <v>135981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>
        <v>2519709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2519709</v>
      </c>
      <c r="Y12" s="24">
        <v>-2519709</v>
      </c>
      <c r="Z12" s="6">
        <v>-100</v>
      </c>
      <c r="AA12" s="22">
        <v>2519709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61603364</v>
      </c>
      <c r="F15" s="21">
        <f t="shared" si="2"/>
        <v>66310585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66310585</v>
      </c>
      <c r="Y15" s="21">
        <f t="shared" si="2"/>
        <v>-66310585</v>
      </c>
      <c r="Z15" s="4">
        <f>+IF(X15&lt;&gt;0,+(Y15/X15)*100,0)</f>
        <v>-100</v>
      </c>
      <c r="AA15" s="19">
        <f>SUM(AA16:AA18)</f>
        <v>66310585</v>
      </c>
    </row>
    <row r="16" spans="1:27" ht="12.75">
      <c r="A16" s="5" t="s">
        <v>42</v>
      </c>
      <c r="B16" s="3"/>
      <c r="C16" s="22"/>
      <c r="D16" s="22"/>
      <c r="E16" s="23">
        <v>55663079</v>
      </c>
      <c r="F16" s="24">
        <v>58226713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58226713</v>
      </c>
      <c r="Y16" s="24">
        <v>-58226713</v>
      </c>
      <c r="Z16" s="6">
        <v>-100</v>
      </c>
      <c r="AA16" s="22">
        <v>58226713</v>
      </c>
    </row>
    <row r="17" spans="1:27" ht="12.75">
      <c r="A17" s="5" t="s">
        <v>43</v>
      </c>
      <c r="B17" s="3"/>
      <c r="C17" s="22"/>
      <c r="D17" s="22"/>
      <c r="E17" s="23">
        <v>5940285</v>
      </c>
      <c r="F17" s="24">
        <v>8067417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8067417</v>
      </c>
      <c r="Y17" s="24">
        <v>-8067417</v>
      </c>
      <c r="Z17" s="6">
        <v>-100</v>
      </c>
      <c r="AA17" s="22">
        <v>8067417</v>
      </c>
    </row>
    <row r="18" spans="1:27" ht="12.75">
      <c r="A18" s="5" t="s">
        <v>44</v>
      </c>
      <c r="B18" s="3"/>
      <c r="C18" s="22"/>
      <c r="D18" s="22"/>
      <c r="E18" s="23"/>
      <c r="F18" s="24">
        <v>16455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16455</v>
      </c>
      <c r="Y18" s="24">
        <v>-16455</v>
      </c>
      <c r="Z18" s="6">
        <v>-100</v>
      </c>
      <c r="AA18" s="22">
        <v>16455</v>
      </c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7720559</v>
      </c>
      <c r="F19" s="21">
        <f t="shared" si="3"/>
        <v>6029325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6029325</v>
      </c>
      <c r="Y19" s="21">
        <f t="shared" si="3"/>
        <v>-6029325</v>
      </c>
      <c r="Z19" s="4">
        <f>+IF(X19&lt;&gt;0,+(Y19/X19)*100,0)</f>
        <v>-100</v>
      </c>
      <c r="AA19" s="19">
        <f>SUM(AA20:AA23)</f>
        <v>6029325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>
        <v>7720559</v>
      </c>
      <c r="F23" s="24">
        <v>6029325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6029325</v>
      </c>
      <c r="Y23" s="24">
        <v>-6029325</v>
      </c>
      <c r="Z23" s="6">
        <v>-100</v>
      </c>
      <c r="AA23" s="22">
        <v>6029325</v>
      </c>
    </row>
    <row r="24" spans="1:27" ht="12.75">
      <c r="A24" s="2" t="s">
        <v>50</v>
      </c>
      <c r="B24" s="8" t="s">
        <v>51</v>
      </c>
      <c r="C24" s="19"/>
      <c r="D24" s="19"/>
      <c r="E24" s="20">
        <v>4159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408440739</v>
      </c>
      <c r="F25" s="42">
        <f t="shared" si="4"/>
        <v>411936126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0</v>
      </c>
      <c r="X25" s="42">
        <f t="shared" si="4"/>
        <v>411936126</v>
      </c>
      <c r="Y25" s="42">
        <f t="shared" si="4"/>
        <v>-411936126</v>
      </c>
      <c r="Z25" s="43">
        <f>+IF(X25&lt;&gt;0,+(Y25/X25)*100,0)</f>
        <v>-100</v>
      </c>
      <c r="AA25" s="40">
        <f>+AA5+AA9+AA15+AA19+AA24</f>
        <v>411936126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230136161</v>
      </c>
      <c r="F28" s="21">
        <f t="shared" si="5"/>
        <v>205598699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0</v>
      </c>
      <c r="X28" s="21">
        <f t="shared" si="5"/>
        <v>205598699</v>
      </c>
      <c r="Y28" s="21">
        <f t="shared" si="5"/>
        <v>-205598699</v>
      </c>
      <c r="Z28" s="4">
        <f>+IF(X28&lt;&gt;0,+(Y28/X28)*100,0)</f>
        <v>-100</v>
      </c>
      <c r="AA28" s="19">
        <f>SUM(AA29:AA31)</f>
        <v>205598699</v>
      </c>
    </row>
    <row r="29" spans="1:27" ht="12.75">
      <c r="A29" s="5" t="s">
        <v>32</v>
      </c>
      <c r="B29" s="3"/>
      <c r="C29" s="22"/>
      <c r="D29" s="22"/>
      <c r="E29" s="23">
        <v>36917518</v>
      </c>
      <c r="F29" s="24">
        <v>35730563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35730563</v>
      </c>
      <c r="Y29" s="24">
        <v>-35730563</v>
      </c>
      <c r="Z29" s="6">
        <v>-100</v>
      </c>
      <c r="AA29" s="22">
        <v>35730563</v>
      </c>
    </row>
    <row r="30" spans="1:27" ht="12.75">
      <c r="A30" s="5" t="s">
        <v>33</v>
      </c>
      <c r="B30" s="3"/>
      <c r="C30" s="25"/>
      <c r="D30" s="25"/>
      <c r="E30" s="26">
        <v>189654165</v>
      </c>
      <c r="F30" s="27">
        <v>161693308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161693308</v>
      </c>
      <c r="Y30" s="27">
        <v>-161693308</v>
      </c>
      <c r="Z30" s="7">
        <v>-100</v>
      </c>
      <c r="AA30" s="25">
        <v>161693308</v>
      </c>
    </row>
    <row r="31" spans="1:27" ht="12.75">
      <c r="A31" s="5" t="s">
        <v>34</v>
      </c>
      <c r="B31" s="3"/>
      <c r="C31" s="22"/>
      <c r="D31" s="22"/>
      <c r="E31" s="23">
        <v>3564478</v>
      </c>
      <c r="F31" s="24">
        <v>8174828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8174828</v>
      </c>
      <c r="Y31" s="24">
        <v>-8174828</v>
      </c>
      <c r="Z31" s="6">
        <v>-100</v>
      </c>
      <c r="AA31" s="22">
        <v>8174828</v>
      </c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3881020</v>
      </c>
      <c r="F32" s="21">
        <f t="shared" si="6"/>
        <v>18986971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18986971</v>
      </c>
      <c r="Y32" s="21">
        <f t="shared" si="6"/>
        <v>-18986971</v>
      </c>
      <c r="Z32" s="4">
        <f>+IF(X32&lt;&gt;0,+(Y32/X32)*100,0)</f>
        <v>-100</v>
      </c>
      <c r="AA32" s="19">
        <f>SUM(AA33:AA37)</f>
        <v>18986971</v>
      </c>
    </row>
    <row r="33" spans="1:27" ht="12.75">
      <c r="A33" s="5" t="s">
        <v>36</v>
      </c>
      <c r="B33" s="3"/>
      <c r="C33" s="22"/>
      <c r="D33" s="22"/>
      <c r="E33" s="23">
        <v>3881020</v>
      </c>
      <c r="F33" s="24">
        <v>8219116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8219116</v>
      </c>
      <c r="Y33" s="24">
        <v>-8219116</v>
      </c>
      <c r="Z33" s="6">
        <v>-100</v>
      </c>
      <c r="AA33" s="22">
        <v>8219116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>
        <v>10767855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10767855</v>
      </c>
      <c r="Y35" s="24">
        <v>-10767855</v>
      </c>
      <c r="Z35" s="6">
        <v>-100</v>
      </c>
      <c r="AA35" s="22">
        <v>10767855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42328889</v>
      </c>
      <c r="F38" s="21">
        <f t="shared" si="7"/>
        <v>37695965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37695965</v>
      </c>
      <c r="Y38" s="21">
        <f t="shared" si="7"/>
        <v>-37695965</v>
      </c>
      <c r="Z38" s="4">
        <f>+IF(X38&lt;&gt;0,+(Y38/X38)*100,0)</f>
        <v>-100</v>
      </c>
      <c r="AA38" s="19">
        <f>SUM(AA39:AA41)</f>
        <v>37695965</v>
      </c>
    </row>
    <row r="39" spans="1:27" ht="12.75">
      <c r="A39" s="5" t="s">
        <v>42</v>
      </c>
      <c r="B39" s="3"/>
      <c r="C39" s="22"/>
      <c r="D39" s="22"/>
      <c r="E39" s="23">
        <v>11826589</v>
      </c>
      <c r="F39" s="24">
        <v>11577919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11577919</v>
      </c>
      <c r="Y39" s="24">
        <v>-11577919</v>
      </c>
      <c r="Z39" s="6">
        <v>-100</v>
      </c>
      <c r="AA39" s="22">
        <v>11577919</v>
      </c>
    </row>
    <row r="40" spans="1:27" ht="12.75">
      <c r="A40" s="5" t="s">
        <v>43</v>
      </c>
      <c r="B40" s="3"/>
      <c r="C40" s="22"/>
      <c r="D40" s="22"/>
      <c r="E40" s="23">
        <v>28867026</v>
      </c>
      <c r="F40" s="24">
        <v>24777619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24777619</v>
      </c>
      <c r="Y40" s="24">
        <v>-24777619</v>
      </c>
      <c r="Z40" s="6">
        <v>-100</v>
      </c>
      <c r="AA40" s="22">
        <v>24777619</v>
      </c>
    </row>
    <row r="41" spans="1:27" ht="12.75">
      <c r="A41" s="5" t="s">
        <v>44</v>
      </c>
      <c r="B41" s="3"/>
      <c r="C41" s="22"/>
      <c r="D41" s="22"/>
      <c r="E41" s="23">
        <v>1635274</v>
      </c>
      <c r="F41" s="24">
        <v>1340427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1340427</v>
      </c>
      <c r="Y41" s="24">
        <v>-1340427</v>
      </c>
      <c r="Z41" s="6">
        <v>-100</v>
      </c>
      <c r="AA41" s="22">
        <v>1340427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27928574</v>
      </c>
      <c r="F42" s="21">
        <f t="shared" si="8"/>
        <v>34326588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34326588</v>
      </c>
      <c r="Y42" s="21">
        <f t="shared" si="8"/>
        <v>-34326588</v>
      </c>
      <c r="Z42" s="4">
        <f>+IF(X42&lt;&gt;0,+(Y42/X42)*100,0)</f>
        <v>-100</v>
      </c>
      <c r="AA42" s="19">
        <f>SUM(AA43:AA46)</f>
        <v>34326588</v>
      </c>
    </row>
    <row r="43" spans="1:27" ht="12.75">
      <c r="A43" s="5" t="s">
        <v>46</v>
      </c>
      <c r="B43" s="3"/>
      <c r="C43" s="22"/>
      <c r="D43" s="22"/>
      <c r="E43" s="23">
        <v>14482487</v>
      </c>
      <c r="F43" s="24">
        <v>17096838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>
        <v>17096838</v>
      </c>
      <c r="Y43" s="24">
        <v>-17096838</v>
      </c>
      <c r="Z43" s="6">
        <v>-100</v>
      </c>
      <c r="AA43" s="22">
        <v>17096838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>
        <v>13446087</v>
      </c>
      <c r="F46" s="24">
        <v>17229750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17229750</v>
      </c>
      <c r="Y46" s="24">
        <v>-17229750</v>
      </c>
      <c r="Z46" s="6">
        <v>-100</v>
      </c>
      <c r="AA46" s="22">
        <v>17229750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304274644</v>
      </c>
      <c r="F48" s="42">
        <f t="shared" si="9"/>
        <v>296608223</v>
      </c>
      <c r="G48" s="42">
        <f t="shared" si="9"/>
        <v>0</v>
      </c>
      <c r="H48" s="42">
        <f t="shared" si="9"/>
        <v>0</v>
      </c>
      <c r="I48" s="42">
        <f t="shared" si="9"/>
        <v>0</v>
      </c>
      <c r="J48" s="42">
        <f t="shared" si="9"/>
        <v>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0</v>
      </c>
      <c r="X48" s="42">
        <f t="shared" si="9"/>
        <v>296608223</v>
      </c>
      <c r="Y48" s="42">
        <f t="shared" si="9"/>
        <v>-296608223</v>
      </c>
      <c r="Z48" s="43">
        <f>+IF(X48&lt;&gt;0,+(Y48/X48)*100,0)</f>
        <v>-100</v>
      </c>
      <c r="AA48" s="40">
        <f>+AA28+AA32+AA38+AA42+AA47</f>
        <v>296608223</v>
      </c>
    </row>
    <row r="49" spans="1:27" ht="12.75">
      <c r="A49" s="14" t="s">
        <v>84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104166095</v>
      </c>
      <c r="F49" s="46">
        <f t="shared" si="10"/>
        <v>115327903</v>
      </c>
      <c r="G49" s="46">
        <f t="shared" si="10"/>
        <v>0</v>
      </c>
      <c r="H49" s="46">
        <f t="shared" si="10"/>
        <v>0</v>
      </c>
      <c r="I49" s="46">
        <f t="shared" si="10"/>
        <v>0</v>
      </c>
      <c r="J49" s="46">
        <f t="shared" si="10"/>
        <v>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0</v>
      </c>
      <c r="X49" s="46">
        <f>IF(F25=F48,0,X25-X48)</f>
        <v>115327903</v>
      </c>
      <c r="Y49" s="46">
        <f t="shared" si="10"/>
        <v>-115327903</v>
      </c>
      <c r="Z49" s="47">
        <f>+IF(X49&lt;&gt;0,+(Y49/X49)*100,0)</f>
        <v>-100</v>
      </c>
      <c r="AA49" s="44">
        <f>+AA25-AA48</f>
        <v>115327903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668559630</v>
      </c>
      <c r="D5" s="19">
        <f>SUM(D6:D8)</f>
        <v>0</v>
      </c>
      <c r="E5" s="20">
        <f t="shared" si="0"/>
        <v>350980000</v>
      </c>
      <c r="F5" s="21">
        <f t="shared" si="0"/>
        <v>379235000</v>
      </c>
      <c r="G5" s="21">
        <f t="shared" si="0"/>
        <v>491979116</v>
      </c>
      <c r="H5" s="21">
        <f t="shared" si="0"/>
        <v>-229094368</v>
      </c>
      <c r="I5" s="21">
        <f t="shared" si="0"/>
        <v>-130752285</v>
      </c>
      <c r="J5" s="21">
        <f t="shared" si="0"/>
        <v>132132463</v>
      </c>
      <c r="K5" s="21">
        <f t="shared" si="0"/>
        <v>7746668</v>
      </c>
      <c r="L5" s="21">
        <f t="shared" si="0"/>
        <v>7878002</v>
      </c>
      <c r="M5" s="21">
        <f t="shared" si="0"/>
        <v>94313546</v>
      </c>
      <c r="N5" s="21">
        <f t="shared" si="0"/>
        <v>109938216</v>
      </c>
      <c r="O5" s="21">
        <f t="shared" si="0"/>
        <v>6861803</v>
      </c>
      <c r="P5" s="21">
        <f t="shared" si="0"/>
        <v>10198487</v>
      </c>
      <c r="Q5" s="21">
        <f t="shared" si="0"/>
        <v>72809313</v>
      </c>
      <c r="R5" s="21">
        <f t="shared" si="0"/>
        <v>89869603</v>
      </c>
      <c r="S5" s="21">
        <f t="shared" si="0"/>
        <v>1254576</v>
      </c>
      <c r="T5" s="21">
        <f t="shared" si="0"/>
        <v>2743913</v>
      </c>
      <c r="U5" s="21">
        <f t="shared" si="0"/>
        <v>23221975</v>
      </c>
      <c r="V5" s="21">
        <f t="shared" si="0"/>
        <v>27220464</v>
      </c>
      <c r="W5" s="21">
        <f t="shared" si="0"/>
        <v>359160746</v>
      </c>
      <c r="X5" s="21">
        <f t="shared" si="0"/>
        <v>379235000</v>
      </c>
      <c r="Y5" s="21">
        <f t="shared" si="0"/>
        <v>-20074254</v>
      </c>
      <c r="Z5" s="4">
        <f>+IF(X5&lt;&gt;0,+(Y5/X5)*100,0)</f>
        <v>-5.293354780017667</v>
      </c>
      <c r="AA5" s="19">
        <f>SUM(AA6:AA8)</f>
        <v>379235000</v>
      </c>
    </row>
    <row r="6" spans="1:27" ht="12.75">
      <c r="A6" s="5" t="s">
        <v>32</v>
      </c>
      <c r="B6" s="3"/>
      <c r="C6" s="22"/>
      <c r="D6" s="22"/>
      <c r="E6" s="23">
        <v>51128000</v>
      </c>
      <c r="F6" s="24">
        <v>48614000</v>
      </c>
      <c r="G6" s="24"/>
      <c r="H6" s="24"/>
      <c r="I6" s="24">
        <v>21303355</v>
      </c>
      <c r="J6" s="24">
        <v>21303355</v>
      </c>
      <c r="K6" s="24"/>
      <c r="L6" s="24"/>
      <c r="M6" s="24">
        <v>17042667</v>
      </c>
      <c r="N6" s="24">
        <v>17042667</v>
      </c>
      <c r="O6" s="24"/>
      <c r="P6" s="24"/>
      <c r="Q6" s="24">
        <v>12781978</v>
      </c>
      <c r="R6" s="24">
        <v>12781978</v>
      </c>
      <c r="S6" s="24"/>
      <c r="T6" s="24"/>
      <c r="U6" s="24"/>
      <c r="V6" s="24"/>
      <c r="W6" s="24">
        <v>51128000</v>
      </c>
      <c r="X6" s="24">
        <v>48614000</v>
      </c>
      <c r="Y6" s="24">
        <v>2514000</v>
      </c>
      <c r="Z6" s="6">
        <v>5.17</v>
      </c>
      <c r="AA6" s="22">
        <v>48614000</v>
      </c>
    </row>
    <row r="7" spans="1:27" ht="12.75">
      <c r="A7" s="5" t="s">
        <v>33</v>
      </c>
      <c r="B7" s="3"/>
      <c r="C7" s="25">
        <v>668559630</v>
      </c>
      <c r="D7" s="25"/>
      <c r="E7" s="26">
        <v>293583000</v>
      </c>
      <c r="F7" s="27">
        <v>324792000</v>
      </c>
      <c r="G7" s="27">
        <v>491979116</v>
      </c>
      <c r="H7" s="27">
        <v>-229094368</v>
      </c>
      <c r="I7" s="27">
        <v>-154667726</v>
      </c>
      <c r="J7" s="27">
        <v>108217022</v>
      </c>
      <c r="K7" s="27">
        <v>7746668</v>
      </c>
      <c r="L7" s="27">
        <v>7878002</v>
      </c>
      <c r="M7" s="27">
        <v>75181212</v>
      </c>
      <c r="N7" s="27">
        <v>90805882</v>
      </c>
      <c r="O7" s="27">
        <v>6861803</v>
      </c>
      <c r="P7" s="27">
        <v>10198487</v>
      </c>
      <c r="Q7" s="27">
        <v>58460088</v>
      </c>
      <c r="R7" s="27">
        <v>75520378</v>
      </c>
      <c r="S7" s="27">
        <v>1254576</v>
      </c>
      <c r="T7" s="27">
        <v>2743913</v>
      </c>
      <c r="U7" s="27">
        <v>23221975</v>
      </c>
      <c r="V7" s="27">
        <v>27220464</v>
      </c>
      <c r="W7" s="27">
        <v>301763746</v>
      </c>
      <c r="X7" s="27">
        <v>324792000</v>
      </c>
      <c r="Y7" s="27">
        <v>-23028254</v>
      </c>
      <c r="Z7" s="7">
        <v>-7.09</v>
      </c>
      <c r="AA7" s="25">
        <v>324792000</v>
      </c>
    </row>
    <row r="8" spans="1:27" ht="12.75">
      <c r="A8" s="5" t="s">
        <v>34</v>
      </c>
      <c r="B8" s="3"/>
      <c r="C8" s="22"/>
      <c r="D8" s="22"/>
      <c r="E8" s="23">
        <v>6269000</v>
      </c>
      <c r="F8" s="24">
        <v>5829000</v>
      </c>
      <c r="G8" s="24"/>
      <c r="H8" s="24"/>
      <c r="I8" s="24">
        <v>2612086</v>
      </c>
      <c r="J8" s="24">
        <v>2612086</v>
      </c>
      <c r="K8" s="24"/>
      <c r="L8" s="24"/>
      <c r="M8" s="24">
        <v>2089667</v>
      </c>
      <c r="N8" s="24">
        <v>2089667</v>
      </c>
      <c r="O8" s="24"/>
      <c r="P8" s="24"/>
      <c r="Q8" s="24">
        <v>1567247</v>
      </c>
      <c r="R8" s="24">
        <v>1567247</v>
      </c>
      <c r="S8" s="24"/>
      <c r="T8" s="24"/>
      <c r="U8" s="24"/>
      <c r="V8" s="24"/>
      <c r="W8" s="24">
        <v>6269000</v>
      </c>
      <c r="X8" s="24">
        <v>5829000</v>
      </c>
      <c r="Y8" s="24">
        <v>440000</v>
      </c>
      <c r="Z8" s="6">
        <v>7.55</v>
      </c>
      <c r="AA8" s="22">
        <v>5829000</v>
      </c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91024000</v>
      </c>
      <c r="F9" s="21">
        <f t="shared" si="1"/>
        <v>83537000</v>
      </c>
      <c r="G9" s="21">
        <f t="shared" si="1"/>
        <v>0</v>
      </c>
      <c r="H9" s="21">
        <f t="shared" si="1"/>
        <v>0</v>
      </c>
      <c r="I9" s="21">
        <f t="shared" si="1"/>
        <v>37926705</v>
      </c>
      <c r="J9" s="21">
        <f t="shared" si="1"/>
        <v>37926705</v>
      </c>
      <c r="K9" s="21">
        <f t="shared" si="1"/>
        <v>0</v>
      </c>
      <c r="L9" s="21">
        <f t="shared" si="1"/>
        <v>0</v>
      </c>
      <c r="M9" s="21">
        <f t="shared" si="1"/>
        <v>30341333</v>
      </c>
      <c r="N9" s="21">
        <f t="shared" si="1"/>
        <v>30341333</v>
      </c>
      <c r="O9" s="21">
        <f t="shared" si="1"/>
        <v>0</v>
      </c>
      <c r="P9" s="21">
        <f t="shared" si="1"/>
        <v>0</v>
      </c>
      <c r="Q9" s="21">
        <f t="shared" si="1"/>
        <v>22755961</v>
      </c>
      <c r="R9" s="21">
        <f t="shared" si="1"/>
        <v>22755961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91023999</v>
      </c>
      <c r="X9" s="21">
        <f t="shared" si="1"/>
        <v>83537000</v>
      </c>
      <c r="Y9" s="21">
        <f t="shared" si="1"/>
        <v>7486999</v>
      </c>
      <c r="Z9" s="4">
        <f>+IF(X9&lt;&gt;0,+(Y9/X9)*100,0)</f>
        <v>8.96249446353113</v>
      </c>
      <c r="AA9" s="19">
        <f>SUM(AA10:AA14)</f>
        <v>83537000</v>
      </c>
    </row>
    <row r="10" spans="1:27" ht="12.75">
      <c r="A10" s="5" t="s">
        <v>36</v>
      </c>
      <c r="B10" s="3"/>
      <c r="C10" s="22"/>
      <c r="D10" s="22"/>
      <c r="E10" s="23">
        <v>13430000</v>
      </c>
      <c r="F10" s="24">
        <v>12383000</v>
      </c>
      <c r="G10" s="24"/>
      <c r="H10" s="24"/>
      <c r="I10" s="24">
        <v>5595839</v>
      </c>
      <c r="J10" s="24">
        <v>5595839</v>
      </c>
      <c r="K10" s="24"/>
      <c r="L10" s="24"/>
      <c r="M10" s="24">
        <v>4476667</v>
      </c>
      <c r="N10" s="24">
        <v>4476667</v>
      </c>
      <c r="O10" s="24"/>
      <c r="P10" s="24"/>
      <c r="Q10" s="24">
        <v>3357494</v>
      </c>
      <c r="R10" s="24">
        <v>3357494</v>
      </c>
      <c r="S10" s="24"/>
      <c r="T10" s="24"/>
      <c r="U10" s="24"/>
      <c r="V10" s="24"/>
      <c r="W10" s="24">
        <v>13430000</v>
      </c>
      <c r="X10" s="24">
        <v>12383000</v>
      </c>
      <c r="Y10" s="24">
        <v>1047000</v>
      </c>
      <c r="Z10" s="6">
        <v>8.46</v>
      </c>
      <c r="AA10" s="22">
        <v>12383000</v>
      </c>
    </row>
    <row r="11" spans="1:27" ht="12.75">
      <c r="A11" s="5" t="s">
        <v>37</v>
      </c>
      <c r="B11" s="3"/>
      <c r="C11" s="22"/>
      <c r="D11" s="22"/>
      <c r="E11" s="23">
        <v>4288000</v>
      </c>
      <c r="F11" s="24">
        <v>3858000</v>
      </c>
      <c r="G11" s="24"/>
      <c r="H11" s="24"/>
      <c r="I11" s="24">
        <v>1786668</v>
      </c>
      <c r="J11" s="24">
        <v>1786668</v>
      </c>
      <c r="K11" s="24"/>
      <c r="L11" s="24"/>
      <c r="M11" s="24">
        <v>1429333</v>
      </c>
      <c r="N11" s="24">
        <v>1429333</v>
      </c>
      <c r="O11" s="24"/>
      <c r="P11" s="24"/>
      <c r="Q11" s="24">
        <v>1071998</v>
      </c>
      <c r="R11" s="24">
        <v>1071998</v>
      </c>
      <c r="S11" s="24"/>
      <c r="T11" s="24"/>
      <c r="U11" s="24"/>
      <c r="V11" s="24"/>
      <c r="W11" s="24">
        <v>4287999</v>
      </c>
      <c r="X11" s="24">
        <v>3858000</v>
      </c>
      <c r="Y11" s="24">
        <v>429999</v>
      </c>
      <c r="Z11" s="6">
        <v>11.15</v>
      </c>
      <c r="AA11" s="22">
        <v>3858000</v>
      </c>
    </row>
    <row r="12" spans="1:27" ht="12.75">
      <c r="A12" s="5" t="s">
        <v>38</v>
      </c>
      <c r="B12" s="3"/>
      <c r="C12" s="22"/>
      <c r="D12" s="22"/>
      <c r="E12" s="23">
        <v>56374000</v>
      </c>
      <c r="F12" s="24">
        <v>52024000</v>
      </c>
      <c r="G12" s="24"/>
      <c r="H12" s="24"/>
      <c r="I12" s="24">
        <v>23489191</v>
      </c>
      <c r="J12" s="24">
        <v>23489191</v>
      </c>
      <c r="K12" s="24"/>
      <c r="L12" s="24"/>
      <c r="M12" s="24">
        <v>18791333</v>
      </c>
      <c r="N12" s="24">
        <v>18791333</v>
      </c>
      <c r="O12" s="24"/>
      <c r="P12" s="24"/>
      <c r="Q12" s="24">
        <v>14093476</v>
      </c>
      <c r="R12" s="24">
        <v>14093476</v>
      </c>
      <c r="S12" s="24"/>
      <c r="T12" s="24"/>
      <c r="U12" s="24"/>
      <c r="V12" s="24"/>
      <c r="W12" s="24">
        <v>56374000</v>
      </c>
      <c r="X12" s="24">
        <v>52024000</v>
      </c>
      <c r="Y12" s="24">
        <v>4350000</v>
      </c>
      <c r="Z12" s="6">
        <v>8.36</v>
      </c>
      <c r="AA12" s="22">
        <v>52024000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>
        <v>16932000</v>
      </c>
      <c r="F14" s="27">
        <v>15272000</v>
      </c>
      <c r="G14" s="27"/>
      <c r="H14" s="27"/>
      <c r="I14" s="27">
        <v>7055007</v>
      </c>
      <c r="J14" s="27">
        <v>7055007</v>
      </c>
      <c r="K14" s="27"/>
      <c r="L14" s="27"/>
      <c r="M14" s="27">
        <v>5644000</v>
      </c>
      <c r="N14" s="27">
        <v>5644000</v>
      </c>
      <c r="O14" s="27"/>
      <c r="P14" s="27"/>
      <c r="Q14" s="27">
        <v>4232993</v>
      </c>
      <c r="R14" s="27">
        <v>4232993</v>
      </c>
      <c r="S14" s="27"/>
      <c r="T14" s="27"/>
      <c r="U14" s="27"/>
      <c r="V14" s="27"/>
      <c r="W14" s="27">
        <v>16932000</v>
      </c>
      <c r="X14" s="27">
        <v>15272000</v>
      </c>
      <c r="Y14" s="27">
        <v>1660000</v>
      </c>
      <c r="Z14" s="7">
        <v>10.87</v>
      </c>
      <c r="AA14" s="25">
        <v>15272000</v>
      </c>
    </row>
    <row r="15" spans="1:27" ht="12.75">
      <c r="A15" s="2" t="s">
        <v>41</v>
      </c>
      <c r="B15" s="8"/>
      <c r="C15" s="19">
        <f aca="true" t="shared" si="2" ref="C15:Y15">SUM(C16:C18)</f>
        <v>6064000</v>
      </c>
      <c r="D15" s="19">
        <f>SUM(D16:D18)</f>
        <v>0</v>
      </c>
      <c r="E15" s="20">
        <f t="shared" si="2"/>
        <v>37029000</v>
      </c>
      <c r="F15" s="21">
        <f t="shared" si="2"/>
        <v>41435000</v>
      </c>
      <c r="G15" s="21">
        <f t="shared" si="2"/>
        <v>3950</v>
      </c>
      <c r="H15" s="21">
        <f t="shared" si="2"/>
        <v>1088500</v>
      </c>
      <c r="I15" s="21">
        <f t="shared" si="2"/>
        <v>11603160</v>
      </c>
      <c r="J15" s="21">
        <f t="shared" si="2"/>
        <v>12695610</v>
      </c>
      <c r="K15" s="21">
        <f t="shared" si="2"/>
        <v>135974</v>
      </c>
      <c r="L15" s="21">
        <f t="shared" si="2"/>
        <v>286842</v>
      </c>
      <c r="M15" s="21">
        <f t="shared" si="2"/>
        <v>10382532</v>
      </c>
      <c r="N15" s="21">
        <f t="shared" si="2"/>
        <v>10805348</v>
      </c>
      <c r="O15" s="21">
        <f t="shared" si="2"/>
        <v>152691</v>
      </c>
      <c r="P15" s="21">
        <f t="shared" si="2"/>
        <v>314335</v>
      </c>
      <c r="Q15" s="21">
        <f t="shared" si="2"/>
        <v>7968256</v>
      </c>
      <c r="R15" s="21">
        <f t="shared" si="2"/>
        <v>8435282</v>
      </c>
      <c r="S15" s="21">
        <f t="shared" si="2"/>
        <v>503283</v>
      </c>
      <c r="T15" s="21">
        <f t="shared" si="2"/>
        <v>612989</v>
      </c>
      <c r="U15" s="21">
        <f t="shared" si="2"/>
        <v>964359</v>
      </c>
      <c r="V15" s="21">
        <f t="shared" si="2"/>
        <v>2080631</v>
      </c>
      <c r="W15" s="21">
        <f t="shared" si="2"/>
        <v>34016871</v>
      </c>
      <c r="X15" s="21">
        <f t="shared" si="2"/>
        <v>41435000</v>
      </c>
      <c r="Y15" s="21">
        <f t="shared" si="2"/>
        <v>-7418129</v>
      </c>
      <c r="Z15" s="4">
        <f>+IF(X15&lt;&gt;0,+(Y15/X15)*100,0)</f>
        <v>-17.903050561119827</v>
      </c>
      <c r="AA15" s="19">
        <f>SUM(AA16:AA18)</f>
        <v>41435000</v>
      </c>
    </row>
    <row r="16" spans="1:27" ht="12.75">
      <c r="A16" s="5" t="s">
        <v>42</v>
      </c>
      <c r="B16" s="3"/>
      <c r="C16" s="22">
        <v>3642000</v>
      </c>
      <c r="D16" s="22"/>
      <c r="E16" s="23">
        <v>19880000</v>
      </c>
      <c r="F16" s="24">
        <v>22888000</v>
      </c>
      <c r="G16" s="24">
        <v>3950</v>
      </c>
      <c r="H16" s="24">
        <v>1088500</v>
      </c>
      <c r="I16" s="24">
        <v>5526903</v>
      </c>
      <c r="J16" s="24">
        <v>6619353</v>
      </c>
      <c r="K16" s="24">
        <v>135974</v>
      </c>
      <c r="L16" s="24">
        <v>286842</v>
      </c>
      <c r="M16" s="24">
        <v>5521532</v>
      </c>
      <c r="N16" s="24">
        <v>5944348</v>
      </c>
      <c r="O16" s="24">
        <v>152691</v>
      </c>
      <c r="P16" s="24">
        <v>314335</v>
      </c>
      <c r="Q16" s="24">
        <v>4322512</v>
      </c>
      <c r="R16" s="24">
        <v>4789538</v>
      </c>
      <c r="S16" s="24">
        <v>503283</v>
      </c>
      <c r="T16" s="24">
        <v>612989</v>
      </c>
      <c r="U16" s="24">
        <v>304228</v>
      </c>
      <c r="V16" s="24">
        <v>1420500</v>
      </c>
      <c r="W16" s="24">
        <v>18773739</v>
      </c>
      <c r="X16" s="24">
        <v>22888000</v>
      </c>
      <c r="Y16" s="24">
        <v>-4114261</v>
      </c>
      <c r="Z16" s="6">
        <v>-17.98</v>
      </c>
      <c r="AA16" s="22">
        <v>22888000</v>
      </c>
    </row>
    <row r="17" spans="1:27" ht="12.75">
      <c r="A17" s="5" t="s">
        <v>43</v>
      </c>
      <c r="B17" s="3"/>
      <c r="C17" s="22">
        <v>2422000</v>
      </c>
      <c r="D17" s="22"/>
      <c r="E17" s="23">
        <v>3366000</v>
      </c>
      <c r="F17" s="24">
        <v>3386000</v>
      </c>
      <c r="G17" s="24"/>
      <c r="H17" s="24"/>
      <c r="I17" s="24">
        <v>333334</v>
      </c>
      <c r="J17" s="24">
        <v>333334</v>
      </c>
      <c r="K17" s="24"/>
      <c r="L17" s="24"/>
      <c r="M17" s="24">
        <v>266667</v>
      </c>
      <c r="N17" s="24">
        <v>266667</v>
      </c>
      <c r="O17" s="24"/>
      <c r="P17" s="24"/>
      <c r="Q17" s="24">
        <v>200000</v>
      </c>
      <c r="R17" s="24">
        <v>200000</v>
      </c>
      <c r="S17" s="24"/>
      <c r="T17" s="24"/>
      <c r="U17" s="24">
        <v>660131</v>
      </c>
      <c r="V17" s="24">
        <v>660131</v>
      </c>
      <c r="W17" s="24">
        <v>1460132</v>
      </c>
      <c r="X17" s="24">
        <v>3386000</v>
      </c>
      <c r="Y17" s="24">
        <v>-1925868</v>
      </c>
      <c r="Z17" s="6">
        <v>-56.88</v>
      </c>
      <c r="AA17" s="22">
        <v>3386000</v>
      </c>
    </row>
    <row r="18" spans="1:27" ht="12.75">
      <c r="A18" s="5" t="s">
        <v>44</v>
      </c>
      <c r="B18" s="3"/>
      <c r="C18" s="22"/>
      <c r="D18" s="22"/>
      <c r="E18" s="23">
        <v>13783000</v>
      </c>
      <c r="F18" s="24">
        <v>15161000</v>
      </c>
      <c r="G18" s="24"/>
      <c r="H18" s="24"/>
      <c r="I18" s="24">
        <v>5742923</v>
      </c>
      <c r="J18" s="24">
        <v>5742923</v>
      </c>
      <c r="K18" s="24"/>
      <c r="L18" s="24"/>
      <c r="M18" s="24">
        <v>4594333</v>
      </c>
      <c r="N18" s="24">
        <v>4594333</v>
      </c>
      <c r="O18" s="24"/>
      <c r="P18" s="24"/>
      <c r="Q18" s="24">
        <v>3445744</v>
      </c>
      <c r="R18" s="24">
        <v>3445744</v>
      </c>
      <c r="S18" s="24"/>
      <c r="T18" s="24"/>
      <c r="U18" s="24"/>
      <c r="V18" s="24"/>
      <c r="W18" s="24">
        <v>13783000</v>
      </c>
      <c r="X18" s="24">
        <v>15161000</v>
      </c>
      <c r="Y18" s="24">
        <v>-1378000</v>
      </c>
      <c r="Z18" s="6">
        <v>-9.09</v>
      </c>
      <c r="AA18" s="22">
        <v>15161000</v>
      </c>
    </row>
    <row r="19" spans="1:27" ht="12.75">
      <c r="A19" s="2" t="s">
        <v>45</v>
      </c>
      <c r="B19" s="8"/>
      <c r="C19" s="19">
        <f aca="true" t="shared" si="3" ref="C19:Y19">SUM(C20:C23)</f>
        <v>303862000</v>
      </c>
      <c r="D19" s="19">
        <f>SUM(D20:D23)</f>
        <v>0</v>
      </c>
      <c r="E19" s="20">
        <f t="shared" si="3"/>
        <v>550507000</v>
      </c>
      <c r="F19" s="21">
        <f t="shared" si="3"/>
        <v>643424000</v>
      </c>
      <c r="G19" s="21">
        <f t="shared" si="3"/>
        <v>10704062</v>
      </c>
      <c r="H19" s="21">
        <f t="shared" si="3"/>
        <v>29002465</v>
      </c>
      <c r="I19" s="21">
        <f t="shared" si="3"/>
        <v>125948595</v>
      </c>
      <c r="J19" s="21">
        <f t="shared" si="3"/>
        <v>165655122</v>
      </c>
      <c r="K19" s="21">
        <f t="shared" si="3"/>
        <v>37429983</v>
      </c>
      <c r="L19" s="21">
        <f t="shared" si="3"/>
        <v>42926994</v>
      </c>
      <c r="M19" s="21">
        <f t="shared" si="3"/>
        <v>117880424</v>
      </c>
      <c r="N19" s="21">
        <f t="shared" si="3"/>
        <v>198237401</v>
      </c>
      <c r="O19" s="21">
        <f t="shared" si="3"/>
        <v>54607468</v>
      </c>
      <c r="P19" s="21">
        <f t="shared" si="3"/>
        <v>41997642</v>
      </c>
      <c r="Q19" s="21">
        <f t="shared" si="3"/>
        <v>48541444</v>
      </c>
      <c r="R19" s="21">
        <f t="shared" si="3"/>
        <v>145146554</v>
      </c>
      <c r="S19" s="21">
        <f t="shared" si="3"/>
        <v>23078510</v>
      </c>
      <c r="T19" s="21">
        <f t="shared" si="3"/>
        <v>0</v>
      </c>
      <c r="U19" s="21">
        <f t="shared" si="3"/>
        <v>19611357</v>
      </c>
      <c r="V19" s="21">
        <f t="shared" si="3"/>
        <v>42689867</v>
      </c>
      <c r="W19" s="21">
        <f t="shared" si="3"/>
        <v>551728944</v>
      </c>
      <c r="X19" s="21">
        <f t="shared" si="3"/>
        <v>643424000</v>
      </c>
      <c r="Y19" s="21">
        <f t="shared" si="3"/>
        <v>-91695056</v>
      </c>
      <c r="Z19" s="4">
        <f>+IF(X19&lt;&gt;0,+(Y19/X19)*100,0)</f>
        <v>-14.251109066494255</v>
      </c>
      <c r="AA19" s="19">
        <f>SUM(AA20:AA23)</f>
        <v>643424000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>
        <v>303862000</v>
      </c>
      <c r="D21" s="22"/>
      <c r="E21" s="23">
        <v>550507000</v>
      </c>
      <c r="F21" s="24">
        <v>643424000</v>
      </c>
      <c r="G21" s="24">
        <v>10704062</v>
      </c>
      <c r="H21" s="24">
        <v>29002465</v>
      </c>
      <c r="I21" s="24">
        <v>125948595</v>
      </c>
      <c r="J21" s="24">
        <v>165655122</v>
      </c>
      <c r="K21" s="24">
        <v>37429983</v>
      </c>
      <c r="L21" s="24">
        <v>42926994</v>
      </c>
      <c r="M21" s="24">
        <v>117880424</v>
      </c>
      <c r="N21" s="24">
        <v>198237401</v>
      </c>
      <c r="O21" s="24">
        <v>54607468</v>
      </c>
      <c r="P21" s="24">
        <v>41997642</v>
      </c>
      <c r="Q21" s="24">
        <v>48541444</v>
      </c>
      <c r="R21" s="24">
        <v>145146554</v>
      </c>
      <c r="S21" s="24">
        <v>23078510</v>
      </c>
      <c r="T21" s="24"/>
      <c r="U21" s="24">
        <v>19611357</v>
      </c>
      <c r="V21" s="24">
        <v>42689867</v>
      </c>
      <c r="W21" s="24">
        <v>551728944</v>
      </c>
      <c r="X21" s="24">
        <v>643424000</v>
      </c>
      <c r="Y21" s="24">
        <v>-91695056</v>
      </c>
      <c r="Z21" s="6">
        <v>-14.25</v>
      </c>
      <c r="AA21" s="22">
        <v>643424000</v>
      </c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978485630</v>
      </c>
      <c r="D25" s="40">
        <f>+D5+D9+D15+D19+D24</f>
        <v>0</v>
      </c>
      <c r="E25" s="41">
        <f t="shared" si="4"/>
        <v>1029540000</v>
      </c>
      <c r="F25" s="42">
        <f t="shared" si="4"/>
        <v>1147631000</v>
      </c>
      <c r="G25" s="42">
        <f t="shared" si="4"/>
        <v>502687128</v>
      </c>
      <c r="H25" s="42">
        <f t="shared" si="4"/>
        <v>-199003403</v>
      </c>
      <c r="I25" s="42">
        <f t="shared" si="4"/>
        <v>44726175</v>
      </c>
      <c r="J25" s="42">
        <f t="shared" si="4"/>
        <v>348409900</v>
      </c>
      <c r="K25" s="42">
        <f t="shared" si="4"/>
        <v>45312625</v>
      </c>
      <c r="L25" s="42">
        <f t="shared" si="4"/>
        <v>51091838</v>
      </c>
      <c r="M25" s="42">
        <f t="shared" si="4"/>
        <v>252917835</v>
      </c>
      <c r="N25" s="42">
        <f t="shared" si="4"/>
        <v>349322298</v>
      </c>
      <c r="O25" s="42">
        <f t="shared" si="4"/>
        <v>61621962</v>
      </c>
      <c r="P25" s="42">
        <f t="shared" si="4"/>
        <v>52510464</v>
      </c>
      <c r="Q25" s="42">
        <f t="shared" si="4"/>
        <v>152074974</v>
      </c>
      <c r="R25" s="42">
        <f t="shared" si="4"/>
        <v>266207400</v>
      </c>
      <c r="S25" s="42">
        <f t="shared" si="4"/>
        <v>24836369</v>
      </c>
      <c r="T25" s="42">
        <f t="shared" si="4"/>
        <v>3356902</v>
      </c>
      <c r="U25" s="42">
        <f t="shared" si="4"/>
        <v>43797691</v>
      </c>
      <c r="V25" s="42">
        <f t="shared" si="4"/>
        <v>71990962</v>
      </c>
      <c r="W25" s="42">
        <f t="shared" si="4"/>
        <v>1035930560</v>
      </c>
      <c r="X25" s="42">
        <f t="shared" si="4"/>
        <v>1147631000</v>
      </c>
      <c r="Y25" s="42">
        <f t="shared" si="4"/>
        <v>-111700440</v>
      </c>
      <c r="Z25" s="43">
        <f>+IF(X25&lt;&gt;0,+(Y25/X25)*100,0)</f>
        <v>-9.73313199103196</v>
      </c>
      <c r="AA25" s="40">
        <f>+AA5+AA9+AA15+AA19+AA24</f>
        <v>1147631000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332631122</v>
      </c>
      <c r="D28" s="19">
        <f>SUM(D29:D31)</f>
        <v>0</v>
      </c>
      <c r="E28" s="20">
        <f t="shared" si="5"/>
        <v>351949000</v>
      </c>
      <c r="F28" s="21">
        <f t="shared" si="5"/>
        <v>356794000</v>
      </c>
      <c r="G28" s="21">
        <f t="shared" si="5"/>
        <v>19586591</v>
      </c>
      <c r="H28" s="21">
        <f t="shared" si="5"/>
        <v>28985199</v>
      </c>
      <c r="I28" s="21">
        <f t="shared" si="5"/>
        <v>34798546</v>
      </c>
      <c r="J28" s="21">
        <f t="shared" si="5"/>
        <v>83370336</v>
      </c>
      <c r="K28" s="21">
        <f t="shared" si="5"/>
        <v>29389420</v>
      </c>
      <c r="L28" s="21">
        <f t="shared" si="5"/>
        <v>30367793</v>
      </c>
      <c r="M28" s="21">
        <f t="shared" si="5"/>
        <v>28127807</v>
      </c>
      <c r="N28" s="21">
        <f t="shared" si="5"/>
        <v>87885020</v>
      </c>
      <c r="O28" s="21">
        <f t="shared" si="5"/>
        <v>24469214</v>
      </c>
      <c r="P28" s="21">
        <f t="shared" si="5"/>
        <v>29889667</v>
      </c>
      <c r="Q28" s="21">
        <f t="shared" si="5"/>
        <v>37191311</v>
      </c>
      <c r="R28" s="21">
        <f t="shared" si="5"/>
        <v>91550192</v>
      </c>
      <c r="S28" s="21">
        <f t="shared" si="5"/>
        <v>15481385</v>
      </c>
      <c r="T28" s="21">
        <f t="shared" si="5"/>
        <v>15339317</v>
      </c>
      <c r="U28" s="21">
        <f t="shared" si="5"/>
        <v>5137872</v>
      </c>
      <c r="V28" s="21">
        <f t="shared" si="5"/>
        <v>35958574</v>
      </c>
      <c r="W28" s="21">
        <f t="shared" si="5"/>
        <v>298764122</v>
      </c>
      <c r="X28" s="21">
        <f t="shared" si="5"/>
        <v>356794000</v>
      </c>
      <c r="Y28" s="21">
        <f t="shared" si="5"/>
        <v>-58029878</v>
      </c>
      <c r="Z28" s="4">
        <f>+IF(X28&lt;&gt;0,+(Y28/X28)*100,0)</f>
        <v>-16.264252762098018</v>
      </c>
      <c r="AA28" s="19">
        <f>SUM(AA29:AA31)</f>
        <v>356794000</v>
      </c>
    </row>
    <row r="29" spans="1:27" ht="12.75">
      <c r="A29" s="5" t="s">
        <v>32</v>
      </c>
      <c r="B29" s="3"/>
      <c r="C29" s="22">
        <v>43366667</v>
      </c>
      <c r="D29" s="22"/>
      <c r="E29" s="23">
        <v>51128000</v>
      </c>
      <c r="F29" s="24">
        <v>48614000</v>
      </c>
      <c r="G29" s="24">
        <v>3597040</v>
      </c>
      <c r="H29" s="24">
        <v>3870444</v>
      </c>
      <c r="I29" s="24">
        <v>4067762</v>
      </c>
      <c r="J29" s="24">
        <v>11535246</v>
      </c>
      <c r="K29" s="24">
        <v>4424781</v>
      </c>
      <c r="L29" s="24">
        <v>4009195</v>
      </c>
      <c r="M29" s="24">
        <v>4441649</v>
      </c>
      <c r="N29" s="24">
        <v>12875625</v>
      </c>
      <c r="O29" s="24">
        <v>3882440</v>
      </c>
      <c r="P29" s="24">
        <v>4118543</v>
      </c>
      <c r="Q29" s="24">
        <v>4532234</v>
      </c>
      <c r="R29" s="24">
        <v>12533217</v>
      </c>
      <c r="S29" s="24">
        <v>3872101</v>
      </c>
      <c r="T29" s="24">
        <v>3707651</v>
      </c>
      <c r="U29" s="24">
        <v>4501034</v>
      </c>
      <c r="V29" s="24">
        <v>12080786</v>
      </c>
      <c r="W29" s="24">
        <v>49024874</v>
      </c>
      <c r="X29" s="24">
        <v>48614000</v>
      </c>
      <c r="Y29" s="24">
        <v>410874</v>
      </c>
      <c r="Z29" s="6">
        <v>0.85</v>
      </c>
      <c r="AA29" s="22">
        <v>48614000</v>
      </c>
    </row>
    <row r="30" spans="1:27" ht="12.75">
      <c r="A30" s="5" t="s">
        <v>33</v>
      </c>
      <c r="B30" s="3"/>
      <c r="C30" s="25">
        <v>283380831</v>
      </c>
      <c r="D30" s="25"/>
      <c r="E30" s="26">
        <v>294552000</v>
      </c>
      <c r="F30" s="27">
        <v>302351000</v>
      </c>
      <c r="G30" s="27">
        <v>15558964</v>
      </c>
      <c r="H30" s="27">
        <v>24535669</v>
      </c>
      <c r="I30" s="27">
        <v>30205161</v>
      </c>
      <c r="J30" s="27">
        <v>70299794</v>
      </c>
      <c r="K30" s="27">
        <v>24400074</v>
      </c>
      <c r="L30" s="27">
        <v>25773029</v>
      </c>
      <c r="M30" s="27">
        <v>23107271</v>
      </c>
      <c r="N30" s="27">
        <v>73280374</v>
      </c>
      <c r="O30" s="27">
        <v>20099498</v>
      </c>
      <c r="P30" s="27">
        <v>25216044</v>
      </c>
      <c r="Q30" s="27">
        <v>32187916</v>
      </c>
      <c r="R30" s="27">
        <v>77503458</v>
      </c>
      <c r="S30" s="27">
        <v>10999885</v>
      </c>
      <c r="T30" s="27">
        <v>11208360</v>
      </c>
      <c r="U30" s="27">
        <v>124402</v>
      </c>
      <c r="V30" s="27">
        <v>22332647</v>
      </c>
      <c r="W30" s="27">
        <v>243416273</v>
      </c>
      <c r="X30" s="27">
        <v>302351000</v>
      </c>
      <c r="Y30" s="27">
        <v>-58934727</v>
      </c>
      <c r="Z30" s="7">
        <v>-19.49</v>
      </c>
      <c r="AA30" s="25">
        <v>302351000</v>
      </c>
    </row>
    <row r="31" spans="1:27" ht="12.75">
      <c r="A31" s="5" t="s">
        <v>34</v>
      </c>
      <c r="B31" s="3"/>
      <c r="C31" s="22">
        <v>5883624</v>
      </c>
      <c r="D31" s="22"/>
      <c r="E31" s="23">
        <v>6269000</v>
      </c>
      <c r="F31" s="24">
        <v>5829000</v>
      </c>
      <c r="G31" s="24">
        <v>430587</v>
      </c>
      <c r="H31" s="24">
        <v>579086</v>
      </c>
      <c r="I31" s="24">
        <v>525623</v>
      </c>
      <c r="J31" s="24">
        <v>1535296</v>
      </c>
      <c r="K31" s="24">
        <v>564565</v>
      </c>
      <c r="L31" s="24">
        <v>585569</v>
      </c>
      <c r="M31" s="24">
        <v>578887</v>
      </c>
      <c r="N31" s="24">
        <v>1729021</v>
      </c>
      <c r="O31" s="24">
        <v>487276</v>
      </c>
      <c r="P31" s="24">
        <v>555080</v>
      </c>
      <c r="Q31" s="24">
        <v>471161</v>
      </c>
      <c r="R31" s="24">
        <v>1513517</v>
      </c>
      <c r="S31" s="24">
        <v>609399</v>
      </c>
      <c r="T31" s="24">
        <v>423306</v>
      </c>
      <c r="U31" s="24">
        <v>512436</v>
      </c>
      <c r="V31" s="24">
        <v>1545141</v>
      </c>
      <c r="W31" s="24">
        <v>6322975</v>
      </c>
      <c r="X31" s="24">
        <v>5829000</v>
      </c>
      <c r="Y31" s="24">
        <v>493975</v>
      </c>
      <c r="Z31" s="6">
        <v>8.47</v>
      </c>
      <c r="AA31" s="22">
        <v>5829000</v>
      </c>
    </row>
    <row r="32" spans="1:27" ht="12.75">
      <c r="A32" s="2" t="s">
        <v>35</v>
      </c>
      <c r="B32" s="3"/>
      <c r="C32" s="19">
        <f aca="true" t="shared" si="6" ref="C32:Y32">SUM(C33:C37)</f>
        <v>71090673</v>
      </c>
      <c r="D32" s="19">
        <f>SUM(D33:D37)</f>
        <v>0</v>
      </c>
      <c r="E32" s="20">
        <f t="shared" si="6"/>
        <v>75524000</v>
      </c>
      <c r="F32" s="21">
        <f t="shared" si="6"/>
        <v>68037000</v>
      </c>
      <c r="G32" s="21">
        <f t="shared" si="6"/>
        <v>4455845</v>
      </c>
      <c r="H32" s="21">
        <f t="shared" si="6"/>
        <v>5368300</v>
      </c>
      <c r="I32" s="21">
        <f t="shared" si="6"/>
        <v>5585539</v>
      </c>
      <c r="J32" s="21">
        <f t="shared" si="6"/>
        <v>15409684</v>
      </c>
      <c r="K32" s="21">
        <f t="shared" si="6"/>
        <v>6375214</v>
      </c>
      <c r="L32" s="21">
        <f t="shared" si="6"/>
        <v>5495023</v>
      </c>
      <c r="M32" s="21">
        <f t="shared" si="6"/>
        <v>5583210</v>
      </c>
      <c r="N32" s="21">
        <f t="shared" si="6"/>
        <v>17453447</v>
      </c>
      <c r="O32" s="21">
        <f t="shared" si="6"/>
        <v>5747883</v>
      </c>
      <c r="P32" s="21">
        <f t="shared" si="6"/>
        <v>6146222</v>
      </c>
      <c r="Q32" s="21">
        <f t="shared" si="6"/>
        <v>6229777</v>
      </c>
      <c r="R32" s="21">
        <f t="shared" si="6"/>
        <v>18123882</v>
      </c>
      <c r="S32" s="21">
        <f t="shared" si="6"/>
        <v>6702513</v>
      </c>
      <c r="T32" s="21">
        <f t="shared" si="6"/>
        <v>6778864</v>
      </c>
      <c r="U32" s="21">
        <f t="shared" si="6"/>
        <v>7498079</v>
      </c>
      <c r="V32" s="21">
        <f t="shared" si="6"/>
        <v>20979456</v>
      </c>
      <c r="W32" s="21">
        <f t="shared" si="6"/>
        <v>71966469</v>
      </c>
      <c r="X32" s="21">
        <f t="shared" si="6"/>
        <v>68037000</v>
      </c>
      <c r="Y32" s="21">
        <f t="shared" si="6"/>
        <v>3929469</v>
      </c>
      <c r="Z32" s="4">
        <f>+IF(X32&lt;&gt;0,+(Y32/X32)*100,0)</f>
        <v>5.775488337228272</v>
      </c>
      <c r="AA32" s="19">
        <f>SUM(AA33:AA37)</f>
        <v>68037000</v>
      </c>
    </row>
    <row r="33" spans="1:27" ht="12.75">
      <c r="A33" s="5" t="s">
        <v>36</v>
      </c>
      <c r="B33" s="3"/>
      <c r="C33" s="22">
        <v>12909422</v>
      </c>
      <c r="D33" s="22"/>
      <c r="E33" s="23">
        <v>13430000</v>
      </c>
      <c r="F33" s="24">
        <v>12383000</v>
      </c>
      <c r="G33" s="24">
        <v>680648</v>
      </c>
      <c r="H33" s="24">
        <v>763308</v>
      </c>
      <c r="I33" s="24">
        <v>1050056</v>
      </c>
      <c r="J33" s="24">
        <v>2494012</v>
      </c>
      <c r="K33" s="24">
        <v>986807</v>
      </c>
      <c r="L33" s="24">
        <v>804731</v>
      </c>
      <c r="M33" s="24">
        <v>893304</v>
      </c>
      <c r="N33" s="24">
        <v>2684842</v>
      </c>
      <c r="O33" s="24">
        <v>900874</v>
      </c>
      <c r="P33" s="24">
        <v>1271547</v>
      </c>
      <c r="Q33" s="24">
        <v>1229011</v>
      </c>
      <c r="R33" s="24">
        <v>3401432</v>
      </c>
      <c r="S33" s="24">
        <v>1356793</v>
      </c>
      <c r="T33" s="24">
        <v>1408701</v>
      </c>
      <c r="U33" s="24">
        <v>1234055</v>
      </c>
      <c r="V33" s="24">
        <v>3999549</v>
      </c>
      <c r="W33" s="24">
        <v>12579835</v>
      </c>
      <c r="X33" s="24">
        <v>12383000</v>
      </c>
      <c r="Y33" s="24">
        <v>196835</v>
      </c>
      <c r="Z33" s="6">
        <v>1.59</v>
      </c>
      <c r="AA33" s="22">
        <v>12383000</v>
      </c>
    </row>
    <row r="34" spans="1:27" ht="12.75">
      <c r="A34" s="5" t="s">
        <v>37</v>
      </c>
      <c r="B34" s="3"/>
      <c r="C34" s="22">
        <v>1189822</v>
      </c>
      <c r="D34" s="22"/>
      <c r="E34" s="23">
        <v>4288000</v>
      </c>
      <c r="F34" s="24">
        <v>3858000</v>
      </c>
      <c r="G34" s="24">
        <v>144313</v>
      </c>
      <c r="H34" s="24">
        <v>234910</v>
      </c>
      <c r="I34" s="24">
        <v>315192</v>
      </c>
      <c r="J34" s="24">
        <v>694415</v>
      </c>
      <c r="K34" s="24">
        <v>522102</v>
      </c>
      <c r="L34" s="24">
        <v>228975</v>
      </c>
      <c r="M34" s="24">
        <v>593730</v>
      </c>
      <c r="N34" s="24">
        <v>1344807</v>
      </c>
      <c r="O34" s="24">
        <v>159513</v>
      </c>
      <c r="P34" s="24">
        <v>269268</v>
      </c>
      <c r="Q34" s="24">
        <v>182061</v>
      </c>
      <c r="R34" s="24">
        <v>610842</v>
      </c>
      <c r="S34" s="24">
        <v>209927</v>
      </c>
      <c r="T34" s="24">
        <v>214051</v>
      </c>
      <c r="U34" s="24">
        <v>209988</v>
      </c>
      <c r="V34" s="24">
        <v>633966</v>
      </c>
      <c r="W34" s="24">
        <v>3284030</v>
      </c>
      <c r="X34" s="24">
        <v>3858000</v>
      </c>
      <c r="Y34" s="24">
        <v>-573970</v>
      </c>
      <c r="Z34" s="6">
        <v>-14.88</v>
      </c>
      <c r="AA34" s="22">
        <v>3858000</v>
      </c>
    </row>
    <row r="35" spans="1:27" ht="12.75">
      <c r="A35" s="5" t="s">
        <v>38</v>
      </c>
      <c r="B35" s="3"/>
      <c r="C35" s="22">
        <v>41957584</v>
      </c>
      <c r="D35" s="22"/>
      <c r="E35" s="23">
        <v>40874000</v>
      </c>
      <c r="F35" s="24">
        <v>36524000</v>
      </c>
      <c r="G35" s="24">
        <v>2531640</v>
      </c>
      <c r="H35" s="24">
        <v>3129230</v>
      </c>
      <c r="I35" s="24">
        <v>3101694</v>
      </c>
      <c r="J35" s="24">
        <v>8762564</v>
      </c>
      <c r="K35" s="24">
        <v>3172004</v>
      </c>
      <c r="L35" s="24">
        <v>3252146</v>
      </c>
      <c r="M35" s="24">
        <v>3176140</v>
      </c>
      <c r="N35" s="24">
        <v>9600290</v>
      </c>
      <c r="O35" s="24">
        <v>3484889</v>
      </c>
      <c r="P35" s="24">
        <v>3299214</v>
      </c>
      <c r="Q35" s="24">
        <v>3401700</v>
      </c>
      <c r="R35" s="24">
        <v>10185803</v>
      </c>
      <c r="S35" s="24">
        <v>3660978</v>
      </c>
      <c r="T35" s="24">
        <v>3508824</v>
      </c>
      <c r="U35" s="24">
        <v>3850290</v>
      </c>
      <c r="V35" s="24">
        <v>11020092</v>
      </c>
      <c r="W35" s="24">
        <v>39568749</v>
      </c>
      <c r="X35" s="24">
        <v>36524000</v>
      </c>
      <c r="Y35" s="24">
        <v>3044749</v>
      </c>
      <c r="Z35" s="6">
        <v>8.34</v>
      </c>
      <c r="AA35" s="22">
        <v>36524000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15033845</v>
      </c>
      <c r="D37" s="25"/>
      <c r="E37" s="26">
        <v>16932000</v>
      </c>
      <c r="F37" s="27">
        <v>15272000</v>
      </c>
      <c r="G37" s="27">
        <v>1099244</v>
      </c>
      <c r="H37" s="27">
        <v>1240852</v>
      </c>
      <c r="I37" s="27">
        <v>1118597</v>
      </c>
      <c r="J37" s="27">
        <v>3458693</v>
      </c>
      <c r="K37" s="27">
        <v>1694301</v>
      </c>
      <c r="L37" s="27">
        <v>1209171</v>
      </c>
      <c r="M37" s="27">
        <v>920036</v>
      </c>
      <c r="N37" s="27">
        <v>3823508</v>
      </c>
      <c r="O37" s="27">
        <v>1202607</v>
      </c>
      <c r="P37" s="27">
        <v>1306193</v>
      </c>
      <c r="Q37" s="27">
        <v>1417005</v>
      </c>
      <c r="R37" s="27">
        <v>3925805</v>
      </c>
      <c r="S37" s="27">
        <v>1474815</v>
      </c>
      <c r="T37" s="27">
        <v>1647288</v>
      </c>
      <c r="U37" s="27">
        <v>2203746</v>
      </c>
      <c r="V37" s="27">
        <v>5325849</v>
      </c>
      <c r="W37" s="27">
        <v>16533855</v>
      </c>
      <c r="X37" s="27">
        <v>15272000</v>
      </c>
      <c r="Y37" s="27">
        <v>1261855</v>
      </c>
      <c r="Z37" s="7">
        <v>8.26</v>
      </c>
      <c r="AA37" s="25">
        <v>15272000</v>
      </c>
    </row>
    <row r="38" spans="1:27" ht="12.75">
      <c r="A38" s="2" t="s">
        <v>41</v>
      </c>
      <c r="B38" s="8"/>
      <c r="C38" s="19">
        <f aca="true" t="shared" si="7" ref="C38:Y38">SUM(C39:C41)</f>
        <v>28795756</v>
      </c>
      <c r="D38" s="19">
        <f>SUM(D39:D41)</f>
        <v>0</v>
      </c>
      <c r="E38" s="20">
        <f t="shared" si="7"/>
        <v>37029000</v>
      </c>
      <c r="F38" s="21">
        <f t="shared" si="7"/>
        <v>41434000</v>
      </c>
      <c r="G38" s="21">
        <f t="shared" si="7"/>
        <v>2949944</v>
      </c>
      <c r="H38" s="21">
        <f t="shared" si="7"/>
        <v>1470184</v>
      </c>
      <c r="I38" s="21">
        <f t="shared" si="7"/>
        <v>-188049</v>
      </c>
      <c r="J38" s="21">
        <f t="shared" si="7"/>
        <v>4232079</v>
      </c>
      <c r="K38" s="21">
        <f t="shared" si="7"/>
        <v>1923849</v>
      </c>
      <c r="L38" s="21">
        <f t="shared" si="7"/>
        <v>2037808</v>
      </c>
      <c r="M38" s="21">
        <f t="shared" si="7"/>
        <v>3869460</v>
      </c>
      <c r="N38" s="21">
        <f t="shared" si="7"/>
        <v>7831117</v>
      </c>
      <c r="O38" s="21">
        <f t="shared" si="7"/>
        <v>2068187</v>
      </c>
      <c r="P38" s="21">
        <f t="shared" si="7"/>
        <v>2409044</v>
      </c>
      <c r="Q38" s="21">
        <f t="shared" si="7"/>
        <v>2341036</v>
      </c>
      <c r="R38" s="21">
        <f t="shared" si="7"/>
        <v>6818267</v>
      </c>
      <c r="S38" s="21">
        <f t="shared" si="7"/>
        <v>1883062</v>
      </c>
      <c r="T38" s="21">
        <f t="shared" si="7"/>
        <v>1918386</v>
      </c>
      <c r="U38" s="21">
        <f t="shared" si="7"/>
        <v>2061744</v>
      </c>
      <c r="V38" s="21">
        <f t="shared" si="7"/>
        <v>5863192</v>
      </c>
      <c r="W38" s="21">
        <f t="shared" si="7"/>
        <v>24744655</v>
      </c>
      <c r="X38" s="21">
        <f t="shared" si="7"/>
        <v>41434000</v>
      </c>
      <c r="Y38" s="21">
        <f t="shared" si="7"/>
        <v>-16689345</v>
      </c>
      <c r="Z38" s="4">
        <f>+IF(X38&lt;&gt;0,+(Y38/X38)*100,0)</f>
        <v>-40.27934787855384</v>
      </c>
      <c r="AA38" s="19">
        <f>SUM(AA39:AA41)</f>
        <v>41434000</v>
      </c>
    </row>
    <row r="39" spans="1:27" ht="12.75">
      <c r="A39" s="5" t="s">
        <v>42</v>
      </c>
      <c r="B39" s="3"/>
      <c r="C39" s="22">
        <v>17630155</v>
      </c>
      <c r="D39" s="22"/>
      <c r="E39" s="23">
        <v>19880000</v>
      </c>
      <c r="F39" s="24">
        <v>22888000</v>
      </c>
      <c r="G39" s="24">
        <v>1057527</v>
      </c>
      <c r="H39" s="24">
        <v>972669</v>
      </c>
      <c r="I39" s="24">
        <v>925955</v>
      </c>
      <c r="J39" s="24">
        <v>2956151</v>
      </c>
      <c r="K39" s="24">
        <v>1048975</v>
      </c>
      <c r="L39" s="24">
        <v>1608400</v>
      </c>
      <c r="M39" s="24">
        <v>1151220</v>
      </c>
      <c r="N39" s="24">
        <v>3808595</v>
      </c>
      <c r="O39" s="24">
        <v>1132823</v>
      </c>
      <c r="P39" s="24">
        <v>1330554</v>
      </c>
      <c r="Q39" s="24">
        <v>1324329</v>
      </c>
      <c r="R39" s="24">
        <v>3787706</v>
      </c>
      <c r="S39" s="24">
        <v>1383098</v>
      </c>
      <c r="T39" s="24">
        <v>1460399</v>
      </c>
      <c r="U39" s="24">
        <v>1362363</v>
      </c>
      <c r="V39" s="24">
        <v>4205860</v>
      </c>
      <c r="W39" s="24">
        <v>14758312</v>
      </c>
      <c r="X39" s="24">
        <v>22888000</v>
      </c>
      <c r="Y39" s="24">
        <v>-8129688</v>
      </c>
      <c r="Z39" s="6">
        <v>-35.52</v>
      </c>
      <c r="AA39" s="22">
        <v>22888000</v>
      </c>
    </row>
    <row r="40" spans="1:27" ht="12.75">
      <c r="A40" s="5" t="s">
        <v>43</v>
      </c>
      <c r="B40" s="3"/>
      <c r="C40" s="22">
        <v>3144638</v>
      </c>
      <c r="D40" s="22"/>
      <c r="E40" s="23">
        <v>3366000</v>
      </c>
      <c r="F40" s="24">
        <v>3385000</v>
      </c>
      <c r="G40" s="24">
        <v>74683</v>
      </c>
      <c r="H40" s="24">
        <v>74661</v>
      </c>
      <c r="I40" s="24">
        <v>74661</v>
      </c>
      <c r="J40" s="24">
        <v>224005</v>
      </c>
      <c r="K40" s="24">
        <v>126541</v>
      </c>
      <c r="L40" s="24">
        <v>74670</v>
      </c>
      <c r="M40" s="24">
        <v>57570</v>
      </c>
      <c r="N40" s="24">
        <v>258781</v>
      </c>
      <c r="O40" s="24">
        <v>132931</v>
      </c>
      <c r="P40" s="24">
        <v>132997</v>
      </c>
      <c r="Q40" s="24">
        <v>399308</v>
      </c>
      <c r="R40" s="24">
        <v>665236</v>
      </c>
      <c r="S40" s="24">
        <v>132965</v>
      </c>
      <c r="T40" s="24">
        <v>142110</v>
      </c>
      <c r="U40" s="24">
        <v>193325</v>
      </c>
      <c r="V40" s="24">
        <v>468400</v>
      </c>
      <c r="W40" s="24">
        <v>1616422</v>
      </c>
      <c r="X40" s="24">
        <v>3385000</v>
      </c>
      <c r="Y40" s="24">
        <v>-1768578</v>
      </c>
      <c r="Z40" s="6">
        <v>-52.25</v>
      </c>
      <c r="AA40" s="22">
        <v>3385000</v>
      </c>
    </row>
    <row r="41" spans="1:27" ht="12.75">
      <c r="A41" s="5" t="s">
        <v>44</v>
      </c>
      <c r="B41" s="3"/>
      <c r="C41" s="22">
        <v>8020963</v>
      </c>
      <c r="D41" s="22"/>
      <c r="E41" s="23">
        <v>13783000</v>
      </c>
      <c r="F41" s="24">
        <v>15161000</v>
      </c>
      <c r="G41" s="24">
        <v>1817734</v>
      </c>
      <c r="H41" s="24">
        <v>422854</v>
      </c>
      <c r="I41" s="24">
        <v>-1188665</v>
      </c>
      <c r="J41" s="24">
        <v>1051923</v>
      </c>
      <c r="K41" s="24">
        <v>748333</v>
      </c>
      <c r="L41" s="24">
        <v>354738</v>
      </c>
      <c r="M41" s="24">
        <v>2660670</v>
      </c>
      <c r="N41" s="24">
        <v>3763741</v>
      </c>
      <c r="O41" s="24">
        <v>802433</v>
      </c>
      <c r="P41" s="24">
        <v>945493</v>
      </c>
      <c r="Q41" s="24">
        <v>617399</v>
      </c>
      <c r="R41" s="24">
        <v>2365325</v>
      </c>
      <c r="S41" s="24">
        <v>366999</v>
      </c>
      <c r="T41" s="24">
        <v>315877</v>
      </c>
      <c r="U41" s="24">
        <v>506056</v>
      </c>
      <c r="V41" s="24">
        <v>1188932</v>
      </c>
      <c r="W41" s="24">
        <v>8369921</v>
      </c>
      <c r="X41" s="24">
        <v>15161000</v>
      </c>
      <c r="Y41" s="24">
        <v>-6791079</v>
      </c>
      <c r="Z41" s="6">
        <v>-44.79</v>
      </c>
      <c r="AA41" s="22">
        <v>15161000</v>
      </c>
    </row>
    <row r="42" spans="1:27" ht="12.75">
      <c r="A42" s="2" t="s">
        <v>45</v>
      </c>
      <c r="B42" s="8"/>
      <c r="C42" s="19">
        <f aca="true" t="shared" si="8" ref="C42:Y42">SUM(C43:C46)</f>
        <v>322451497</v>
      </c>
      <c r="D42" s="19">
        <f>SUM(D43:D46)</f>
        <v>0</v>
      </c>
      <c r="E42" s="20">
        <f t="shared" si="8"/>
        <v>321530000</v>
      </c>
      <c r="F42" s="21">
        <f t="shared" si="8"/>
        <v>285090000</v>
      </c>
      <c r="G42" s="21">
        <f t="shared" si="8"/>
        <v>8960681</v>
      </c>
      <c r="H42" s="21">
        <f t="shared" si="8"/>
        <v>16513841</v>
      </c>
      <c r="I42" s="21">
        <f t="shared" si="8"/>
        <v>30201793</v>
      </c>
      <c r="J42" s="21">
        <f t="shared" si="8"/>
        <v>55676315</v>
      </c>
      <c r="K42" s="21">
        <f t="shared" si="8"/>
        <v>27542895</v>
      </c>
      <c r="L42" s="21">
        <f t="shared" si="8"/>
        <v>24848931</v>
      </c>
      <c r="M42" s="21">
        <f t="shared" si="8"/>
        <v>21659303</v>
      </c>
      <c r="N42" s="21">
        <f t="shared" si="8"/>
        <v>74051129</v>
      </c>
      <c r="O42" s="21">
        <f t="shared" si="8"/>
        <v>20517115</v>
      </c>
      <c r="P42" s="21">
        <f t="shared" si="8"/>
        <v>18294650</v>
      </c>
      <c r="Q42" s="21">
        <f t="shared" si="8"/>
        <v>36251474</v>
      </c>
      <c r="R42" s="21">
        <f t="shared" si="8"/>
        <v>75063239</v>
      </c>
      <c r="S42" s="21">
        <f t="shared" si="8"/>
        <v>16035468</v>
      </c>
      <c r="T42" s="21">
        <f t="shared" si="8"/>
        <v>30661149</v>
      </c>
      <c r="U42" s="21">
        <f t="shared" si="8"/>
        <v>15824631</v>
      </c>
      <c r="V42" s="21">
        <f t="shared" si="8"/>
        <v>62521248</v>
      </c>
      <c r="W42" s="21">
        <f t="shared" si="8"/>
        <v>267311931</v>
      </c>
      <c r="X42" s="21">
        <f t="shared" si="8"/>
        <v>285090000</v>
      </c>
      <c r="Y42" s="21">
        <f t="shared" si="8"/>
        <v>-17778069</v>
      </c>
      <c r="Z42" s="4">
        <f>+IF(X42&lt;&gt;0,+(Y42/X42)*100,0)</f>
        <v>-6.235949700094707</v>
      </c>
      <c r="AA42" s="19">
        <f>SUM(AA43:AA46)</f>
        <v>285090000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>
        <v>322451497</v>
      </c>
      <c r="D44" s="22"/>
      <c r="E44" s="23">
        <v>321530000</v>
      </c>
      <c r="F44" s="24">
        <v>285090000</v>
      </c>
      <c r="G44" s="24">
        <v>8960681</v>
      </c>
      <c r="H44" s="24">
        <v>16513841</v>
      </c>
      <c r="I44" s="24">
        <v>30201793</v>
      </c>
      <c r="J44" s="24">
        <v>55676315</v>
      </c>
      <c r="K44" s="24">
        <v>27542895</v>
      </c>
      <c r="L44" s="24">
        <v>24848931</v>
      </c>
      <c r="M44" s="24">
        <v>21659303</v>
      </c>
      <c r="N44" s="24">
        <v>74051129</v>
      </c>
      <c r="O44" s="24">
        <v>20517115</v>
      </c>
      <c r="P44" s="24">
        <v>18294650</v>
      </c>
      <c r="Q44" s="24">
        <v>36251474</v>
      </c>
      <c r="R44" s="24">
        <v>75063239</v>
      </c>
      <c r="S44" s="24">
        <v>16035468</v>
      </c>
      <c r="T44" s="24">
        <v>30661149</v>
      </c>
      <c r="U44" s="24">
        <v>15824631</v>
      </c>
      <c r="V44" s="24">
        <v>62521248</v>
      </c>
      <c r="W44" s="24">
        <v>267311931</v>
      </c>
      <c r="X44" s="24">
        <v>285090000</v>
      </c>
      <c r="Y44" s="24">
        <v>-17778069</v>
      </c>
      <c r="Z44" s="6">
        <v>-6.24</v>
      </c>
      <c r="AA44" s="22">
        <v>285090000</v>
      </c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754969048</v>
      </c>
      <c r="D48" s="40">
        <f>+D28+D32+D38+D42+D47</f>
        <v>0</v>
      </c>
      <c r="E48" s="41">
        <f t="shared" si="9"/>
        <v>786032000</v>
      </c>
      <c r="F48" s="42">
        <f t="shared" si="9"/>
        <v>751355000</v>
      </c>
      <c r="G48" s="42">
        <f t="shared" si="9"/>
        <v>35953061</v>
      </c>
      <c r="H48" s="42">
        <f t="shared" si="9"/>
        <v>52337524</v>
      </c>
      <c r="I48" s="42">
        <f t="shared" si="9"/>
        <v>70397829</v>
      </c>
      <c r="J48" s="42">
        <f t="shared" si="9"/>
        <v>158688414</v>
      </c>
      <c r="K48" s="42">
        <f t="shared" si="9"/>
        <v>65231378</v>
      </c>
      <c r="L48" s="42">
        <f t="shared" si="9"/>
        <v>62749555</v>
      </c>
      <c r="M48" s="42">
        <f t="shared" si="9"/>
        <v>59239780</v>
      </c>
      <c r="N48" s="42">
        <f t="shared" si="9"/>
        <v>187220713</v>
      </c>
      <c r="O48" s="42">
        <f t="shared" si="9"/>
        <v>52802399</v>
      </c>
      <c r="P48" s="42">
        <f t="shared" si="9"/>
        <v>56739583</v>
      </c>
      <c r="Q48" s="42">
        <f t="shared" si="9"/>
        <v>82013598</v>
      </c>
      <c r="R48" s="42">
        <f t="shared" si="9"/>
        <v>191555580</v>
      </c>
      <c r="S48" s="42">
        <f t="shared" si="9"/>
        <v>40102428</v>
      </c>
      <c r="T48" s="42">
        <f t="shared" si="9"/>
        <v>54697716</v>
      </c>
      <c r="U48" s="42">
        <f t="shared" si="9"/>
        <v>30522326</v>
      </c>
      <c r="V48" s="42">
        <f t="shared" si="9"/>
        <v>125322470</v>
      </c>
      <c r="W48" s="42">
        <f t="shared" si="9"/>
        <v>662787177</v>
      </c>
      <c r="X48" s="42">
        <f t="shared" si="9"/>
        <v>751355000</v>
      </c>
      <c r="Y48" s="42">
        <f t="shared" si="9"/>
        <v>-88567823</v>
      </c>
      <c r="Z48" s="43">
        <f>+IF(X48&lt;&gt;0,+(Y48/X48)*100,0)</f>
        <v>-11.787746537921489</v>
      </c>
      <c r="AA48" s="40">
        <f>+AA28+AA32+AA38+AA42+AA47</f>
        <v>751355000</v>
      </c>
    </row>
    <row r="49" spans="1:27" ht="12.75">
      <c r="A49" s="14" t="s">
        <v>84</v>
      </c>
      <c r="B49" s="15"/>
      <c r="C49" s="44">
        <f aca="true" t="shared" si="10" ref="C49:Y49">+C25-C48</f>
        <v>223516582</v>
      </c>
      <c r="D49" s="44">
        <f>+D25-D48</f>
        <v>0</v>
      </c>
      <c r="E49" s="45">
        <f t="shared" si="10"/>
        <v>243508000</v>
      </c>
      <c r="F49" s="46">
        <f t="shared" si="10"/>
        <v>396276000</v>
      </c>
      <c r="G49" s="46">
        <f t="shared" si="10"/>
        <v>466734067</v>
      </c>
      <c r="H49" s="46">
        <f t="shared" si="10"/>
        <v>-251340927</v>
      </c>
      <c r="I49" s="46">
        <f t="shared" si="10"/>
        <v>-25671654</v>
      </c>
      <c r="J49" s="46">
        <f t="shared" si="10"/>
        <v>189721486</v>
      </c>
      <c r="K49" s="46">
        <f t="shared" si="10"/>
        <v>-19918753</v>
      </c>
      <c r="L49" s="46">
        <f t="shared" si="10"/>
        <v>-11657717</v>
      </c>
      <c r="M49" s="46">
        <f t="shared" si="10"/>
        <v>193678055</v>
      </c>
      <c r="N49" s="46">
        <f t="shared" si="10"/>
        <v>162101585</v>
      </c>
      <c r="O49" s="46">
        <f t="shared" si="10"/>
        <v>8819563</v>
      </c>
      <c r="P49" s="46">
        <f t="shared" si="10"/>
        <v>-4229119</v>
      </c>
      <c r="Q49" s="46">
        <f t="shared" si="10"/>
        <v>70061376</v>
      </c>
      <c r="R49" s="46">
        <f t="shared" si="10"/>
        <v>74651820</v>
      </c>
      <c r="S49" s="46">
        <f t="shared" si="10"/>
        <v>-15266059</v>
      </c>
      <c r="T49" s="46">
        <f t="shared" si="10"/>
        <v>-51340814</v>
      </c>
      <c r="U49" s="46">
        <f t="shared" si="10"/>
        <v>13275365</v>
      </c>
      <c r="V49" s="46">
        <f t="shared" si="10"/>
        <v>-53331508</v>
      </c>
      <c r="W49" s="46">
        <f t="shared" si="10"/>
        <v>373143383</v>
      </c>
      <c r="X49" s="46">
        <f>IF(F25=F48,0,X25-X48)</f>
        <v>396276000</v>
      </c>
      <c r="Y49" s="46">
        <f t="shared" si="10"/>
        <v>-23132617</v>
      </c>
      <c r="Z49" s="47">
        <f>+IF(X49&lt;&gt;0,+(Y49/X49)*100,0)</f>
        <v>-5.83750138792155</v>
      </c>
      <c r="AA49" s="44">
        <f>+AA25-AA48</f>
        <v>396276000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214965459</v>
      </c>
      <c r="D5" s="19">
        <f>SUM(D6:D8)</f>
        <v>0</v>
      </c>
      <c r="E5" s="20">
        <f t="shared" si="0"/>
        <v>199279644</v>
      </c>
      <c r="F5" s="21">
        <f t="shared" si="0"/>
        <v>195349179</v>
      </c>
      <c r="G5" s="21">
        <f t="shared" si="0"/>
        <v>8857454</v>
      </c>
      <c r="H5" s="21">
        <f t="shared" si="0"/>
        <v>8780371</v>
      </c>
      <c r="I5" s="21">
        <f t="shared" si="0"/>
        <v>8166653</v>
      </c>
      <c r="J5" s="21">
        <f t="shared" si="0"/>
        <v>25804478</v>
      </c>
      <c r="K5" s="21">
        <f t="shared" si="0"/>
        <v>9360120</v>
      </c>
      <c r="L5" s="21">
        <f t="shared" si="0"/>
        <v>8539199</v>
      </c>
      <c r="M5" s="21">
        <f t="shared" si="0"/>
        <v>8548759</v>
      </c>
      <c r="N5" s="21">
        <f t="shared" si="0"/>
        <v>26448078</v>
      </c>
      <c r="O5" s="21">
        <f t="shared" si="0"/>
        <v>8632729</v>
      </c>
      <c r="P5" s="21">
        <f t="shared" si="0"/>
        <v>8776843</v>
      </c>
      <c r="Q5" s="21">
        <f t="shared" si="0"/>
        <v>8992454</v>
      </c>
      <c r="R5" s="21">
        <f t="shared" si="0"/>
        <v>26402026</v>
      </c>
      <c r="S5" s="21">
        <f t="shared" si="0"/>
        <v>8991422</v>
      </c>
      <c r="T5" s="21">
        <f t="shared" si="0"/>
        <v>9123497</v>
      </c>
      <c r="U5" s="21">
        <f t="shared" si="0"/>
        <v>0</v>
      </c>
      <c r="V5" s="21">
        <f t="shared" si="0"/>
        <v>18114919</v>
      </c>
      <c r="W5" s="21">
        <f t="shared" si="0"/>
        <v>96769501</v>
      </c>
      <c r="X5" s="21">
        <f t="shared" si="0"/>
        <v>195349179</v>
      </c>
      <c r="Y5" s="21">
        <f t="shared" si="0"/>
        <v>-98579678</v>
      </c>
      <c r="Z5" s="4">
        <f>+IF(X5&lt;&gt;0,+(Y5/X5)*100,0)</f>
        <v>-50.46331830245367</v>
      </c>
      <c r="AA5" s="19">
        <f>SUM(AA6:AA8)</f>
        <v>195349179</v>
      </c>
    </row>
    <row r="6" spans="1:27" ht="12.75">
      <c r="A6" s="5" t="s">
        <v>32</v>
      </c>
      <c r="B6" s="3"/>
      <c r="C6" s="22">
        <v>88063690</v>
      </c>
      <c r="D6" s="22"/>
      <c r="E6" s="23">
        <v>135323328</v>
      </c>
      <c r="F6" s="24">
        <v>96268548</v>
      </c>
      <c r="G6" s="24">
        <v>2601</v>
      </c>
      <c r="H6" s="24">
        <v>601</v>
      </c>
      <c r="I6" s="24"/>
      <c r="J6" s="24">
        <v>3202</v>
      </c>
      <c r="K6" s="24">
        <v>1693</v>
      </c>
      <c r="L6" s="24">
        <v>542</v>
      </c>
      <c r="M6" s="24">
        <v>87</v>
      </c>
      <c r="N6" s="24">
        <v>2322</v>
      </c>
      <c r="O6" s="24"/>
      <c r="P6" s="24">
        <v>3952</v>
      </c>
      <c r="Q6" s="24">
        <v>301</v>
      </c>
      <c r="R6" s="24">
        <v>4253</v>
      </c>
      <c r="S6" s="24"/>
      <c r="T6" s="24"/>
      <c r="U6" s="24"/>
      <c r="V6" s="24"/>
      <c r="W6" s="24">
        <v>9777</v>
      </c>
      <c r="X6" s="24">
        <v>96268548</v>
      </c>
      <c r="Y6" s="24">
        <v>-96258771</v>
      </c>
      <c r="Z6" s="6">
        <v>-99.99</v>
      </c>
      <c r="AA6" s="22">
        <v>96268548</v>
      </c>
    </row>
    <row r="7" spans="1:27" ht="12.75">
      <c r="A7" s="5" t="s">
        <v>33</v>
      </c>
      <c r="B7" s="3"/>
      <c r="C7" s="25">
        <v>126901769</v>
      </c>
      <c r="D7" s="25"/>
      <c r="E7" s="26">
        <v>63956316</v>
      </c>
      <c r="F7" s="27">
        <v>99080631</v>
      </c>
      <c r="G7" s="27">
        <v>8854853</v>
      </c>
      <c r="H7" s="27">
        <v>8779770</v>
      </c>
      <c r="I7" s="27">
        <v>8166653</v>
      </c>
      <c r="J7" s="27">
        <v>25801276</v>
      </c>
      <c r="K7" s="27">
        <v>9358427</v>
      </c>
      <c r="L7" s="27">
        <v>8538657</v>
      </c>
      <c r="M7" s="27">
        <v>8548672</v>
      </c>
      <c r="N7" s="27">
        <v>26445756</v>
      </c>
      <c r="O7" s="27">
        <v>8632729</v>
      </c>
      <c r="P7" s="27">
        <v>8772891</v>
      </c>
      <c r="Q7" s="27">
        <v>8992153</v>
      </c>
      <c r="R7" s="27">
        <v>26397773</v>
      </c>
      <c r="S7" s="27">
        <v>8991422</v>
      </c>
      <c r="T7" s="27">
        <v>9123497</v>
      </c>
      <c r="U7" s="27"/>
      <c r="V7" s="27">
        <v>18114919</v>
      </c>
      <c r="W7" s="27">
        <v>96759724</v>
      </c>
      <c r="X7" s="27">
        <v>99080631</v>
      </c>
      <c r="Y7" s="27">
        <v>-2320907</v>
      </c>
      <c r="Z7" s="7">
        <v>-2.34</v>
      </c>
      <c r="AA7" s="25">
        <v>99080631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380075</v>
      </c>
      <c r="D9" s="19">
        <f>SUM(D10:D14)</f>
        <v>0</v>
      </c>
      <c r="E9" s="20">
        <f t="shared" si="1"/>
        <v>393072</v>
      </c>
      <c r="F9" s="21">
        <f t="shared" si="1"/>
        <v>383602</v>
      </c>
      <c r="G9" s="21">
        <f t="shared" si="1"/>
        <v>39939</v>
      </c>
      <c r="H9" s="21">
        <f t="shared" si="1"/>
        <v>26672</v>
      </c>
      <c r="I9" s="21">
        <f t="shared" si="1"/>
        <v>22335</v>
      </c>
      <c r="J9" s="21">
        <f t="shared" si="1"/>
        <v>88946</v>
      </c>
      <c r="K9" s="21">
        <f t="shared" si="1"/>
        <v>34751</v>
      </c>
      <c r="L9" s="21">
        <f t="shared" si="1"/>
        <v>20579</v>
      </c>
      <c r="M9" s="21">
        <f t="shared" si="1"/>
        <v>21165</v>
      </c>
      <c r="N9" s="21">
        <f t="shared" si="1"/>
        <v>76495</v>
      </c>
      <c r="O9" s="21">
        <f t="shared" si="1"/>
        <v>14629</v>
      </c>
      <c r="P9" s="21">
        <f t="shared" si="1"/>
        <v>34781</v>
      </c>
      <c r="Q9" s="21">
        <f t="shared" si="1"/>
        <v>9440</v>
      </c>
      <c r="R9" s="21">
        <f t="shared" si="1"/>
        <v>58850</v>
      </c>
      <c r="S9" s="21">
        <f t="shared" si="1"/>
        <v>32631</v>
      </c>
      <c r="T9" s="21">
        <f t="shared" si="1"/>
        <v>9504</v>
      </c>
      <c r="U9" s="21">
        <f t="shared" si="1"/>
        <v>0</v>
      </c>
      <c r="V9" s="21">
        <f t="shared" si="1"/>
        <v>42135</v>
      </c>
      <c r="W9" s="21">
        <f t="shared" si="1"/>
        <v>266426</v>
      </c>
      <c r="X9" s="21">
        <f t="shared" si="1"/>
        <v>383602</v>
      </c>
      <c r="Y9" s="21">
        <f t="shared" si="1"/>
        <v>-117176</v>
      </c>
      <c r="Z9" s="4">
        <f>+IF(X9&lt;&gt;0,+(Y9/X9)*100,0)</f>
        <v>-30.54624324169321</v>
      </c>
      <c r="AA9" s="19">
        <f>SUM(AA10:AA14)</f>
        <v>383602</v>
      </c>
    </row>
    <row r="10" spans="1:27" ht="12.75">
      <c r="A10" s="5" t="s">
        <v>36</v>
      </c>
      <c r="B10" s="3"/>
      <c r="C10" s="22">
        <v>327280</v>
      </c>
      <c r="D10" s="22"/>
      <c r="E10" s="23">
        <v>335856</v>
      </c>
      <c r="F10" s="24">
        <v>383602</v>
      </c>
      <c r="G10" s="24">
        <v>41624</v>
      </c>
      <c r="H10" s="24">
        <v>26672</v>
      </c>
      <c r="I10" s="24">
        <v>22335</v>
      </c>
      <c r="J10" s="24">
        <v>90631</v>
      </c>
      <c r="K10" s="24">
        <v>34751</v>
      </c>
      <c r="L10" s="24">
        <v>20579</v>
      </c>
      <c r="M10" s="24">
        <v>21165</v>
      </c>
      <c r="N10" s="24">
        <v>76495</v>
      </c>
      <c r="O10" s="24">
        <v>14325</v>
      </c>
      <c r="P10" s="24">
        <v>34781</v>
      </c>
      <c r="Q10" s="24">
        <v>9440</v>
      </c>
      <c r="R10" s="24">
        <v>58546</v>
      </c>
      <c r="S10" s="24">
        <v>32631</v>
      </c>
      <c r="T10" s="24">
        <v>9504</v>
      </c>
      <c r="U10" s="24"/>
      <c r="V10" s="24">
        <v>42135</v>
      </c>
      <c r="W10" s="24">
        <v>267807</v>
      </c>
      <c r="X10" s="24">
        <v>383602</v>
      </c>
      <c r="Y10" s="24">
        <v>-115795</v>
      </c>
      <c r="Z10" s="6">
        <v>-30.19</v>
      </c>
      <c r="AA10" s="22">
        <v>383602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52795</v>
      </c>
      <c r="D12" s="22"/>
      <c r="E12" s="23">
        <v>57216</v>
      </c>
      <c r="F12" s="24"/>
      <c r="G12" s="24">
        <v>-1685</v>
      </c>
      <c r="H12" s="24"/>
      <c r="I12" s="24"/>
      <c r="J12" s="24">
        <v>-1685</v>
      </c>
      <c r="K12" s="24"/>
      <c r="L12" s="24"/>
      <c r="M12" s="24"/>
      <c r="N12" s="24"/>
      <c r="O12" s="24">
        <v>304</v>
      </c>
      <c r="P12" s="24"/>
      <c r="Q12" s="24"/>
      <c r="R12" s="24">
        <v>304</v>
      </c>
      <c r="S12" s="24"/>
      <c r="T12" s="24"/>
      <c r="U12" s="24"/>
      <c r="V12" s="24"/>
      <c r="W12" s="24">
        <v>-1381</v>
      </c>
      <c r="X12" s="24"/>
      <c r="Y12" s="24">
        <v>-1381</v>
      </c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11358812</v>
      </c>
      <c r="D15" s="19">
        <f>SUM(D16:D18)</f>
        <v>0</v>
      </c>
      <c r="E15" s="20">
        <f t="shared" si="2"/>
        <v>34963488</v>
      </c>
      <c r="F15" s="21">
        <f t="shared" si="2"/>
        <v>1333164</v>
      </c>
      <c r="G15" s="21">
        <f t="shared" si="2"/>
        <v>33142</v>
      </c>
      <c r="H15" s="21">
        <f t="shared" si="2"/>
        <v>18968</v>
      </c>
      <c r="I15" s="21">
        <f t="shared" si="2"/>
        <v>14596</v>
      </c>
      <c r="J15" s="21">
        <f t="shared" si="2"/>
        <v>66706</v>
      </c>
      <c r="K15" s="21">
        <f t="shared" si="2"/>
        <v>14923</v>
      </c>
      <c r="L15" s="21">
        <f t="shared" si="2"/>
        <v>9644</v>
      </c>
      <c r="M15" s="21">
        <f t="shared" si="2"/>
        <v>0</v>
      </c>
      <c r="N15" s="21">
        <f t="shared" si="2"/>
        <v>24567</v>
      </c>
      <c r="O15" s="21">
        <f t="shared" si="2"/>
        <v>13351</v>
      </c>
      <c r="P15" s="21">
        <f t="shared" si="2"/>
        <v>6725</v>
      </c>
      <c r="Q15" s="21">
        <f t="shared" si="2"/>
        <v>17776</v>
      </c>
      <c r="R15" s="21">
        <f t="shared" si="2"/>
        <v>37852</v>
      </c>
      <c r="S15" s="21">
        <f t="shared" si="2"/>
        <v>0</v>
      </c>
      <c r="T15" s="21">
        <f t="shared" si="2"/>
        <v>133</v>
      </c>
      <c r="U15" s="21">
        <f t="shared" si="2"/>
        <v>0</v>
      </c>
      <c r="V15" s="21">
        <f t="shared" si="2"/>
        <v>133</v>
      </c>
      <c r="W15" s="21">
        <f t="shared" si="2"/>
        <v>129258</v>
      </c>
      <c r="X15" s="21">
        <f t="shared" si="2"/>
        <v>1333164</v>
      </c>
      <c r="Y15" s="21">
        <f t="shared" si="2"/>
        <v>-1203906</v>
      </c>
      <c r="Z15" s="4">
        <f>+IF(X15&lt;&gt;0,+(Y15/X15)*100,0)</f>
        <v>-90.30441866116998</v>
      </c>
      <c r="AA15" s="19">
        <f>SUM(AA16:AA18)</f>
        <v>1333164</v>
      </c>
    </row>
    <row r="16" spans="1:27" ht="12.75">
      <c r="A16" s="5" t="s">
        <v>42</v>
      </c>
      <c r="B16" s="3"/>
      <c r="C16" s="22">
        <v>231812</v>
      </c>
      <c r="D16" s="22"/>
      <c r="E16" s="23">
        <v>228168</v>
      </c>
      <c r="F16" s="24">
        <v>228168</v>
      </c>
      <c r="G16" s="24">
        <v>33142</v>
      </c>
      <c r="H16" s="24">
        <v>18968</v>
      </c>
      <c r="I16" s="24">
        <v>14596</v>
      </c>
      <c r="J16" s="24">
        <v>66706</v>
      </c>
      <c r="K16" s="24">
        <v>14923</v>
      </c>
      <c r="L16" s="24">
        <v>9644</v>
      </c>
      <c r="M16" s="24"/>
      <c r="N16" s="24">
        <v>24567</v>
      </c>
      <c r="O16" s="24">
        <v>13351</v>
      </c>
      <c r="P16" s="24">
        <v>6725</v>
      </c>
      <c r="Q16" s="24">
        <v>17776</v>
      </c>
      <c r="R16" s="24">
        <v>37852</v>
      </c>
      <c r="S16" s="24"/>
      <c r="T16" s="24">
        <v>133</v>
      </c>
      <c r="U16" s="24"/>
      <c r="V16" s="24">
        <v>133</v>
      </c>
      <c r="W16" s="24">
        <v>129258</v>
      </c>
      <c r="X16" s="24">
        <v>228168</v>
      </c>
      <c r="Y16" s="24">
        <v>-98910</v>
      </c>
      <c r="Z16" s="6">
        <v>-43.35</v>
      </c>
      <c r="AA16" s="22">
        <v>228168</v>
      </c>
    </row>
    <row r="17" spans="1:27" ht="12.75">
      <c r="A17" s="5" t="s">
        <v>43</v>
      </c>
      <c r="B17" s="3"/>
      <c r="C17" s="22">
        <v>11127000</v>
      </c>
      <c r="D17" s="22"/>
      <c r="E17" s="23">
        <v>34735320</v>
      </c>
      <c r="F17" s="24">
        <v>1104996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1104996</v>
      </c>
      <c r="Y17" s="24">
        <v>-1104996</v>
      </c>
      <c r="Z17" s="6">
        <v>-100</v>
      </c>
      <c r="AA17" s="22">
        <v>1104996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142946960</v>
      </c>
      <c r="D19" s="19">
        <f>SUM(D20:D23)</f>
        <v>0</v>
      </c>
      <c r="E19" s="20">
        <f t="shared" si="3"/>
        <v>199878538</v>
      </c>
      <c r="F19" s="21">
        <f t="shared" si="3"/>
        <v>175222411</v>
      </c>
      <c r="G19" s="21">
        <f t="shared" si="3"/>
        <v>14209132</v>
      </c>
      <c r="H19" s="21">
        <f t="shared" si="3"/>
        <v>10433653</v>
      </c>
      <c r="I19" s="21">
        <f t="shared" si="3"/>
        <v>10915938</v>
      </c>
      <c r="J19" s="21">
        <f t="shared" si="3"/>
        <v>35558723</v>
      </c>
      <c r="K19" s="21">
        <f t="shared" si="3"/>
        <v>12348535</v>
      </c>
      <c r="L19" s="21">
        <f t="shared" si="3"/>
        <v>14135584</v>
      </c>
      <c r="M19" s="21">
        <f t="shared" si="3"/>
        <v>10369828</v>
      </c>
      <c r="N19" s="21">
        <f t="shared" si="3"/>
        <v>36853947</v>
      </c>
      <c r="O19" s="21">
        <f t="shared" si="3"/>
        <v>12304975</v>
      </c>
      <c r="P19" s="21">
        <f t="shared" si="3"/>
        <v>11697472</v>
      </c>
      <c r="Q19" s="21">
        <f t="shared" si="3"/>
        <v>13714191</v>
      </c>
      <c r="R19" s="21">
        <f t="shared" si="3"/>
        <v>37716638</v>
      </c>
      <c r="S19" s="21">
        <f t="shared" si="3"/>
        <v>15172591</v>
      </c>
      <c r="T19" s="21">
        <f t="shared" si="3"/>
        <v>9592436</v>
      </c>
      <c r="U19" s="21">
        <f t="shared" si="3"/>
        <v>0</v>
      </c>
      <c r="V19" s="21">
        <f t="shared" si="3"/>
        <v>24765027</v>
      </c>
      <c r="W19" s="21">
        <f t="shared" si="3"/>
        <v>134894335</v>
      </c>
      <c r="X19" s="21">
        <f t="shared" si="3"/>
        <v>175222411</v>
      </c>
      <c r="Y19" s="21">
        <f t="shared" si="3"/>
        <v>-40328076</v>
      </c>
      <c r="Z19" s="4">
        <f>+IF(X19&lt;&gt;0,+(Y19/X19)*100,0)</f>
        <v>-23.015364170511273</v>
      </c>
      <c r="AA19" s="19">
        <f>SUM(AA20:AA23)</f>
        <v>175222411</v>
      </c>
    </row>
    <row r="20" spans="1:27" ht="12.75">
      <c r="A20" s="5" t="s">
        <v>46</v>
      </c>
      <c r="B20" s="3"/>
      <c r="C20" s="22">
        <v>49009245</v>
      </c>
      <c r="D20" s="22"/>
      <c r="E20" s="23">
        <v>118029728</v>
      </c>
      <c r="F20" s="24">
        <v>75654972</v>
      </c>
      <c r="G20" s="24">
        <v>5950600</v>
      </c>
      <c r="H20" s="24">
        <v>5114749</v>
      </c>
      <c r="I20" s="24">
        <v>4832252</v>
      </c>
      <c r="J20" s="24">
        <v>15897601</v>
      </c>
      <c r="K20" s="24">
        <v>5403657</v>
      </c>
      <c r="L20" s="24">
        <v>6712901</v>
      </c>
      <c r="M20" s="24">
        <v>4625388</v>
      </c>
      <c r="N20" s="24">
        <v>16741946</v>
      </c>
      <c r="O20" s="24">
        <v>3765941</v>
      </c>
      <c r="P20" s="24">
        <v>6315318</v>
      </c>
      <c r="Q20" s="24">
        <v>5237522</v>
      </c>
      <c r="R20" s="24">
        <v>15318781</v>
      </c>
      <c r="S20" s="24">
        <v>6790320</v>
      </c>
      <c r="T20" s="24">
        <v>2438319</v>
      </c>
      <c r="U20" s="24"/>
      <c r="V20" s="24">
        <v>9228639</v>
      </c>
      <c r="W20" s="24">
        <v>57186967</v>
      </c>
      <c r="X20" s="24">
        <v>75654972</v>
      </c>
      <c r="Y20" s="24">
        <v>-18468005</v>
      </c>
      <c r="Z20" s="6">
        <v>-24.41</v>
      </c>
      <c r="AA20" s="22">
        <v>75654972</v>
      </c>
    </row>
    <row r="21" spans="1:27" ht="12.75">
      <c r="A21" s="5" t="s">
        <v>47</v>
      </c>
      <c r="B21" s="3"/>
      <c r="C21" s="22">
        <v>53719254</v>
      </c>
      <c r="D21" s="22"/>
      <c r="E21" s="23">
        <v>33916805</v>
      </c>
      <c r="F21" s="24">
        <v>51634342</v>
      </c>
      <c r="G21" s="24">
        <v>4101240</v>
      </c>
      <c r="H21" s="24">
        <v>3596058</v>
      </c>
      <c r="I21" s="24">
        <v>3235140</v>
      </c>
      <c r="J21" s="24">
        <v>10932438</v>
      </c>
      <c r="K21" s="24">
        <v>3873509</v>
      </c>
      <c r="L21" s="24">
        <v>4070754</v>
      </c>
      <c r="M21" s="24">
        <v>2589690</v>
      </c>
      <c r="N21" s="24">
        <v>10533953</v>
      </c>
      <c r="O21" s="24">
        <v>5120193</v>
      </c>
      <c r="P21" s="24">
        <v>2273176</v>
      </c>
      <c r="Q21" s="24">
        <v>5004126</v>
      </c>
      <c r="R21" s="24">
        <v>12397495</v>
      </c>
      <c r="S21" s="24">
        <v>4940350</v>
      </c>
      <c r="T21" s="24">
        <v>3881676</v>
      </c>
      <c r="U21" s="24"/>
      <c r="V21" s="24">
        <v>8822026</v>
      </c>
      <c r="W21" s="24">
        <v>42685912</v>
      </c>
      <c r="X21" s="24">
        <v>51634342</v>
      </c>
      <c r="Y21" s="24">
        <v>-8948430</v>
      </c>
      <c r="Z21" s="6">
        <v>-17.33</v>
      </c>
      <c r="AA21" s="22">
        <v>51634342</v>
      </c>
    </row>
    <row r="22" spans="1:27" ht="12.75">
      <c r="A22" s="5" t="s">
        <v>48</v>
      </c>
      <c r="B22" s="3"/>
      <c r="C22" s="25">
        <v>23439042</v>
      </c>
      <c r="D22" s="25"/>
      <c r="E22" s="26">
        <v>27446007</v>
      </c>
      <c r="F22" s="27">
        <v>27447099</v>
      </c>
      <c r="G22" s="27">
        <v>2780896</v>
      </c>
      <c r="H22" s="27">
        <v>347832</v>
      </c>
      <c r="I22" s="27">
        <v>1464892</v>
      </c>
      <c r="J22" s="27">
        <v>4593620</v>
      </c>
      <c r="K22" s="27">
        <v>2080718</v>
      </c>
      <c r="L22" s="27">
        <v>2098017</v>
      </c>
      <c r="M22" s="27">
        <v>1883818</v>
      </c>
      <c r="N22" s="27">
        <v>6062553</v>
      </c>
      <c r="O22" s="27">
        <v>2155465</v>
      </c>
      <c r="P22" s="27">
        <v>1870048</v>
      </c>
      <c r="Q22" s="27">
        <v>2256569</v>
      </c>
      <c r="R22" s="27">
        <v>6282082</v>
      </c>
      <c r="S22" s="27">
        <v>2182553</v>
      </c>
      <c r="T22" s="27">
        <v>2012398</v>
      </c>
      <c r="U22" s="27"/>
      <c r="V22" s="27">
        <v>4194951</v>
      </c>
      <c r="W22" s="27">
        <v>21133206</v>
      </c>
      <c r="X22" s="27">
        <v>27447099</v>
      </c>
      <c r="Y22" s="27">
        <v>-6313893</v>
      </c>
      <c r="Z22" s="7">
        <v>-23</v>
      </c>
      <c r="AA22" s="25">
        <v>27447099</v>
      </c>
    </row>
    <row r="23" spans="1:27" ht="12.75">
      <c r="A23" s="5" t="s">
        <v>49</v>
      </c>
      <c r="B23" s="3"/>
      <c r="C23" s="22">
        <v>16779419</v>
      </c>
      <c r="D23" s="22"/>
      <c r="E23" s="23">
        <v>20485998</v>
      </c>
      <c r="F23" s="24">
        <v>20485998</v>
      </c>
      <c r="G23" s="24">
        <v>1376396</v>
      </c>
      <c r="H23" s="24">
        <v>1375014</v>
      </c>
      <c r="I23" s="24">
        <v>1383654</v>
      </c>
      <c r="J23" s="24">
        <v>4135064</v>
      </c>
      <c r="K23" s="24">
        <v>990651</v>
      </c>
      <c r="L23" s="24">
        <v>1253912</v>
      </c>
      <c r="M23" s="24">
        <v>1270932</v>
      </c>
      <c r="N23" s="24">
        <v>3515495</v>
      </c>
      <c r="O23" s="24">
        <v>1263376</v>
      </c>
      <c r="P23" s="24">
        <v>1238930</v>
      </c>
      <c r="Q23" s="24">
        <v>1215974</v>
      </c>
      <c r="R23" s="24">
        <v>3718280</v>
      </c>
      <c r="S23" s="24">
        <v>1259368</v>
      </c>
      <c r="T23" s="24">
        <v>1260043</v>
      </c>
      <c r="U23" s="24"/>
      <c r="V23" s="24">
        <v>2519411</v>
      </c>
      <c r="W23" s="24">
        <v>13888250</v>
      </c>
      <c r="X23" s="24">
        <v>20485998</v>
      </c>
      <c r="Y23" s="24">
        <v>-6597748</v>
      </c>
      <c r="Z23" s="6">
        <v>-32.21</v>
      </c>
      <c r="AA23" s="22">
        <v>20485998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369651306</v>
      </c>
      <c r="D25" s="40">
        <f>+D5+D9+D15+D19+D24</f>
        <v>0</v>
      </c>
      <c r="E25" s="41">
        <f t="shared" si="4"/>
        <v>434514742</v>
      </c>
      <c r="F25" s="42">
        <f t="shared" si="4"/>
        <v>372288356</v>
      </c>
      <c r="G25" s="42">
        <f t="shared" si="4"/>
        <v>23139667</v>
      </c>
      <c r="H25" s="42">
        <f t="shared" si="4"/>
        <v>19259664</v>
      </c>
      <c r="I25" s="42">
        <f t="shared" si="4"/>
        <v>19119522</v>
      </c>
      <c r="J25" s="42">
        <f t="shared" si="4"/>
        <v>61518853</v>
      </c>
      <c r="K25" s="42">
        <f t="shared" si="4"/>
        <v>21758329</v>
      </c>
      <c r="L25" s="42">
        <f t="shared" si="4"/>
        <v>22705006</v>
      </c>
      <c r="M25" s="42">
        <f t="shared" si="4"/>
        <v>18939752</v>
      </c>
      <c r="N25" s="42">
        <f t="shared" si="4"/>
        <v>63403087</v>
      </c>
      <c r="O25" s="42">
        <f t="shared" si="4"/>
        <v>20965684</v>
      </c>
      <c r="P25" s="42">
        <f t="shared" si="4"/>
        <v>20515821</v>
      </c>
      <c r="Q25" s="42">
        <f t="shared" si="4"/>
        <v>22733861</v>
      </c>
      <c r="R25" s="42">
        <f t="shared" si="4"/>
        <v>64215366</v>
      </c>
      <c r="S25" s="42">
        <f t="shared" si="4"/>
        <v>24196644</v>
      </c>
      <c r="T25" s="42">
        <f t="shared" si="4"/>
        <v>18725570</v>
      </c>
      <c r="U25" s="42">
        <f t="shared" si="4"/>
        <v>0</v>
      </c>
      <c r="V25" s="42">
        <f t="shared" si="4"/>
        <v>42922214</v>
      </c>
      <c r="W25" s="42">
        <f t="shared" si="4"/>
        <v>232059520</v>
      </c>
      <c r="X25" s="42">
        <f t="shared" si="4"/>
        <v>372288356</v>
      </c>
      <c r="Y25" s="42">
        <f t="shared" si="4"/>
        <v>-140228836</v>
      </c>
      <c r="Z25" s="43">
        <f>+IF(X25&lt;&gt;0,+(Y25/X25)*100,0)</f>
        <v>-37.666726272792694</v>
      </c>
      <c r="AA25" s="40">
        <f>+AA5+AA9+AA15+AA19+AA24</f>
        <v>372288356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150538775</v>
      </c>
      <c r="D28" s="19">
        <f>SUM(D29:D31)</f>
        <v>0</v>
      </c>
      <c r="E28" s="20">
        <f t="shared" si="5"/>
        <v>170072244</v>
      </c>
      <c r="F28" s="21">
        <f t="shared" si="5"/>
        <v>164709285</v>
      </c>
      <c r="G28" s="21">
        <f t="shared" si="5"/>
        <v>2218141</v>
      </c>
      <c r="H28" s="21">
        <f t="shared" si="5"/>
        <v>7455438</v>
      </c>
      <c r="I28" s="21">
        <f t="shared" si="5"/>
        <v>14681908</v>
      </c>
      <c r="J28" s="21">
        <f t="shared" si="5"/>
        <v>24355487</v>
      </c>
      <c r="K28" s="21">
        <f t="shared" si="5"/>
        <v>12060502</v>
      </c>
      <c r="L28" s="21">
        <f t="shared" si="5"/>
        <v>7863182</v>
      </c>
      <c r="M28" s="21">
        <f t="shared" si="5"/>
        <v>10286421</v>
      </c>
      <c r="N28" s="21">
        <f t="shared" si="5"/>
        <v>30210105</v>
      </c>
      <c r="O28" s="21">
        <f t="shared" si="5"/>
        <v>9015613</v>
      </c>
      <c r="P28" s="21">
        <f t="shared" si="5"/>
        <v>11659610</v>
      </c>
      <c r="Q28" s="21">
        <f t="shared" si="5"/>
        <v>10488515</v>
      </c>
      <c r="R28" s="21">
        <f t="shared" si="5"/>
        <v>31163738</v>
      </c>
      <c r="S28" s="21">
        <f t="shared" si="5"/>
        <v>7928194</v>
      </c>
      <c r="T28" s="21">
        <f t="shared" si="5"/>
        <v>10072294</v>
      </c>
      <c r="U28" s="21">
        <f t="shared" si="5"/>
        <v>0</v>
      </c>
      <c r="V28" s="21">
        <f t="shared" si="5"/>
        <v>18000488</v>
      </c>
      <c r="W28" s="21">
        <f t="shared" si="5"/>
        <v>103729818</v>
      </c>
      <c r="X28" s="21">
        <f t="shared" si="5"/>
        <v>164709285</v>
      </c>
      <c r="Y28" s="21">
        <f t="shared" si="5"/>
        <v>-60979467</v>
      </c>
      <c r="Z28" s="4">
        <f>+IF(X28&lt;&gt;0,+(Y28/X28)*100,0)</f>
        <v>-37.02248297659722</v>
      </c>
      <c r="AA28" s="19">
        <f>SUM(AA29:AA31)</f>
        <v>164709285</v>
      </c>
    </row>
    <row r="29" spans="1:27" ht="12.75">
      <c r="A29" s="5" t="s">
        <v>32</v>
      </c>
      <c r="B29" s="3"/>
      <c r="C29" s="22">
        <v>26743947</v>
      </c>
      <c r="D29" s="22"/>
      <c r="E29" s="23">
        <v>29491128</v>
      </c>
      <c r="F29" s="24">
        <v>35733432</v>
      </c>
      <c r="G29" s="24">
        <v>627270</v>
      </c>
      <c r="H29" s="24">
        <v>2182753</v>
      </c>
      <c r="I29" s="24">
        <v>3550054</v>
      </c>
      <c r="J29" s="24">
        <v>6360077</v>
      </c>
      <c r="K29" s="24">
        <v>2205105</v>
      </c>
      <c r="L29" s="24">
        <v>2869343</v>
      </c>
      <c r="M29" s="24">
        <v>2722608</v>
      </c>
      <c r="N29" s="24">
        <v>7797056</v>
      </c>
      <c r="O29" s="24">
        <v>2113315</v>
      </c>
      <c r="P29" s="24">
        <v>2158626</v>
      </c>
      <c r="Q29" s="24">
        <v>1109474</v>
      </c>
      <c r="R29" s="24">
        <v>5381415</v>
      </c>
      <c r="S29" s="24">
        <v>1888722</v>
      </c>
      <c r="T29" s="24">
        <v>1855324</v>
      </c>
      <c r="U29" s="24"/>
      <c r="V29" s="24">
        <v>3744046</v>
      </c>
      <c r="W29" s="24">
        <v>23282594</v>
      </c>
      <c r="X29" s="24">
        <v>35733432</v>
      </c>
      <c r="Y29" s="24">
        <v>-12450838</v>
      </c>
      <c r="Z29" s="6">
        <v>-34.84</v>
      </c>
      <c r="AA29" s="22">
        <v>35733432</v>
      </c>
    </row>
    <row r="30" spans="1:27" ht="12.75">
      <c r="A30" s="5" t="s">
        <v>33</v>
      </c>
      <c r="B30" s="3"/>
      <c r="C30" s="25">
        <v>122308426</v>
      </c>
      <c r="D30" s="25"/>
      <c r="E30" s="26">
        <v>138685932</v>
      </c>
      <c r="F30" s="27">
        <v>127199285</v>
      </c>
      <c r="G30" s="27">
        <v>1590871</v>
      </c>
      <c r="H30" s="27">
        <v>5111448</v>
      </c>
      <c r="I30" s="27">
        <v>10836754</v>
      </c>
      <c r="J30" s="27">
        <v>17539073</v>
      </c>
      <c r="K30" s="27">
        <v>9699061</v>
      </c>
      <c r="L30" s="27">
        <v>4843744</v>
      </c>
      <c r="M30" s="27">
        <v>7425259</v>
      </c>
      <c r="N30" s="27">
        <v>21968064</v>
      </c>
      <c r="O30" s="27">
        <v>6767294</v>
      </c>
      <c r="P30" s="27">
        <v>9279867</v>
      </c>
      <c r="Q30" s="27">
        <v>9220473</v>
      </c>
      <c r="R30" s="27">
        <v>25267634</v>
      </c>
      <c r="S30" s="27">
        <v>5899957</v>
      </c>
      <c r="T30" s="27">
        <v>8077455</v>
      </c>
      <c r="U30" s="27"/>
      <c r="V30" s="27">
        <v>13977412</v>
      </c>
      <c r="W30" s="27">
        <v>78752183</v>
      </c>
      <c r="X30" s="27">
        <v>127199285</v>
      </c>
      <c r="Y30" s="27">
        <v>-48447102</v>
      </c>
      <c r="Z30" s="7">
        <v>-38.09</v>
      </c>
      <c r="AA30" s="25">
        <v>127199285</v>
      </c>
    </row>
    <row r="31" spans="1:27" ht="12.75">
      <c r="A31" s="5" t="s">
        <v>34</v>
      </c>
      <c r="B31" s="3"/>
      <c r="C31" s="22">
        <v>1486402</v>
      </c>
      <c r="D31" s="22"/>
      <c r="E31" s="23">
        <v>1895184</v>
      </c>
      <c r="F31" s="24">
        <v>1776568</v>
      </c>
      <c r="G31" s="24"/>
      <c r="H31" s="24">
        <v>161237</v>
      </c>
      <c r="I31" s="24">
        <v>295100</v>
      </c>
      <c r="J31" s="24">
        <v>456337</v>
      </c>
      <c r="K31" s="24">
        <v>156336</v>
      </c>
      <c r="L31" s="24">
        <v>150095</v>
      </c>
      <c r="M31" s="24">
        <v>138554</v>
      </c>
      <c r="N31" s="24">
        <v>444985</v>
      </c>
      <c r="O31" s="24">
        <v>135004</v>
      </c>
      <c r="P31" s="24">
        <v>221117</v>
      </c>
      <c r="Q31" s="24">
        <v>158568</v>
      </c>
      <c r="R31" s="24">
        <v>514689</v>
      </c>
      <c r="S31" s="24">
        <v>139515</v>
      </c>
      <c r="T31" s="24">
        <v>139515</v>
      </c>
      <c r="U31" s="24"/>
      <c r="V31" s="24">
        <v>279030</v>
      </c>
      <c r="W31" s="24">
        <v>1695041</v>
      </c>
      <c r="X31" s="24">
        <v>1776568</v>
      </c>
      <c r="Y31" s="24">
        <v>-81527</v>
      </c>
      <c r="Z31" s="6">
        <v>-4.59</v>
      </c>
      <c r="AA31" s="22">
        <v>1776568</v>
      </c>
    </row>
    <row r="32" spans="1:27" ht="12.75">
      <c r="A32" s="2" t="s">
        <v>35</v>
      </c>
      <c r="B32" s="3"/>
      <c r="C32" s="19">
        <f aca="true" t="shared" si="6" ref="C32:Y32">SUM(C33:C37)</f>
        <v>7393621</v>
      </c>
      <c r="D32" s="19">
        <f>SUM(D33:D37)</f>
        <v>0</v>
      </c>
      <c r="E32" s="20">
        <f t="shared" si="6"/>
        <v>10487388</v>
      </c>
      <c r="F32" s="21">
        <f t="shared" si="6"/>
        <v>10023332</v>
      </c>
      <c r="G32" s="21">
        <f t="shared" si="6"/>
        <v>1480</v>
      </c>
      <c r="H32" s="21">
        <f t="shared" si="6"/>
        <v>1597536</v>
      </c>
      <c r="I32" s="21">
        <f t="shared" si="6"/>
        <v>1278856</v>
      </c>
      <c r="J32" s="21">
        <f t="shared" si="6"/>
        <v>2877872</v>
      </c>
      <c r="K32" s="21">
        <f t="shared" si="6"/>
        <v>700969</v>
      </c>
      <c r="L32" s="21">
        <f t="shared" si="6"/>
        <v>671050</v>
      </c>
      <c r="M32" s="21">
        <f t="shared" si="6"/>
        <v>722780</v>
      </c>
      <c r="N32" s="21">
        <f t="shared" si="6"/>
        <v>2094799</v>
      </c>
      <c r="O32" s="21">
        <f t="shared" si="6"/>
        <v>749972</v>
      </c>
      <c r="P32" s="21">
        <f t="shared" si="6"/>
        <v>776997</v>
      </c>
      <c r="Q32" s="21">
        <f t="shared" si="6"/>
        <v>723177</v>
      </c>
      <c r="R32" s="21">
        <f t="shared" si="6"/>
        <v>2250146</v>
      </c>
      <c r="S32" s="21">
        <f t="shared" si="6"/>
        <v>682555</v>
      </c>
      <c r="T32" s="21">
        <f t="shared" si="6"/>
        <v>698826</v>
      </c>
      <c r="U32" s="21">
        <f t="shared" si="6"/>
        <v>0</v>
      </c>
      <c r="V32" s="21">
        <f t="shared" si="6"/>
        <v>1381381</v>
      </c>
      <c r="W32" s="21">
        <f t="shared" si="6"/>
        <v>8604198</v>
      </c>
      <c r="X32" s="21">
        <f t="shared" si="6"/>
        <v>10023332</v>
      </c>
      <c r="Y32" s="21">
        <f t="shared" si="6"/>
        <v>-1419134</v>
      </c>
      <c r="Z32" s="4">
        <f>+IF(X32&lt;&gt;0,+(Y32/X32)*100,0)</f>
        <v>-14.158305840812217</v>
      </c>
      <c r="AA32" s="19">
        <f>SUM(AA33:AA37)</f>
        <v>10023332</v>
      </c>
    </row>
    <row r="33" spans="1:27" ht="12.75">
      <c r="A33" s="5" t="s">
        <v>36</v>
      </c>
      <c r="B33" s="3"/>
      <c r="C33" s="22">
        <v>3308090</v>
      </c>
      <c r="D33" s="22"/>
      <c r="E33" s="23">
        <v>3129624</v>
      </c>
      <c r="F33" s="24">
        <v>4254722</v>
      </c>
      <c r="G33" s="24">
        <v>1480</v>
      </c>
      <c r="H33" s="24">
        <v>1082458</v>
      </c>
      <c r="I33" s="24">
        <v>349747</v>
      </c>
      <c r="J33" s="24">
        <v>1433685</v>
      </c>
      <c r="K33" s="24">
        <v>199990</v>
      </c>
      <c r="L33" s="24">
        <v>218418</v>
      </c>
      <c r="M33" s="24">
        <v>260587</v>
      </c>
      <c r="N33" s="24">
        <v>678995</v>
      </c>
      <c r="O33" s="24">
        <v>244284</v>
      </c>
      <c r="P33" s="24">
        <v>228876</v>
      </c>
      <c r="Q33" s="24">
        <v>230234</v>
      </c>
      <c r="R33" s="24">
        <v>703394</v>
      </c>
      <c r="S33" s="24">
        <v>226953</v>
      </c>
      <c r="T33" s="24">
        <v>224445</v>
      </c>
      <c r="U33" s="24"/>
      <c r="V33" s="24">
        <v>451398</v>
      </c>
      <c r="W33" s="24">
        <v>3267472</v>
      </c>
      <c r="X33" s="24">
        <v>4254722</v>
      </c>
      <c r="Y33" s="24">
        <v>-987250</v>
      </c>
      <c r="Z33" s="6">
        <v>-23.2</v>
      </c>
      <c r="AA33" s="22">
        <v>4254722</v>
      </c>
    </row>
    <row r="34" spans="1:27" ht="12.75">
      <c r="A34" s="5" t="s">
        <v>37</v>
      </c>
      <c r="B34" s="3"/>
      <c r="C34" s="22">
        <v>1587292</v>
      </c>
      <c r="D34" s="22"/>
      <c r="E34" s="23">
        <v>5513892</v>
      </c>
      <c r="F34" s="24">
        <v>4622668</v>
      </c>
      <c r="G34" s="24"/>
      <c r="H34" s="24">
        <v>425748</v>
      </c>
      <c r="I34" s="24">
        <v>726843</v>
      </c>
      <c r="J34" s="24">
        <v>1152591</v>
      </c>
      <c r="K34" s="24">
        <v>396764</v>
      </c>
      <c r="L34" s="24">
        <v>361814</v>
      </c>
      <c r="M34" s="24">
        <v>371375</v>
      </c>
      <c r="N34" s="24">
        <v>1129953</v>
      </c>
      <c r="O34" s="24">
        <v>414016</v>
      </c>
      <c r="P34" s="24">
        <v>432924</v>
      </c>
      <c r="Q34" s="24">
        <v>416952</v>
      </c>
      <c r="R34" s="24">
        <v>1263892</v>
      </c>
      <c r="S34" s="24">
        <v>374179</v>
      </c>
      <c r="T34" s="24">
        <v>377793</v>
      </c>
      <c r="U34" s="24"/>
      <c r="V34" s="24">
        <v>751972</v>
      </c>
      <c r="W34" s="24">
        <v>4298408</v>
      </c>
      <c r="X34" s="24">
        <v>4622668</v>
      </c>
      <c r="Y34" s="24">
        <v>-324260</v>
      </c>
      <c r="Z34" s="6">
        <v>-7.01</v>
      </c>
      <c r="AA34" s="22">
        <v>4622668</v>
      </c>
    </row>
    <row r="35" spans="1:27" ht="12.75">
      <c r="A35" s="5" t="s">
        <v>38</v>
      </c>
      <c r="B35" s="3"/>
      <c r="C35" s="22">
        <v>2498239</v>
      </c>
      <c r="D35" s="22"/>
      <c r="E35" s="23">
        <v>1843872</v>
      </c>
      <c r="F35" s="24">
        <v>1145942</v>
      </c>
      <c r="G35" s="24"/>
      <c r="H35" s="24">
        <v>89330</v>
      </c>
      <c r="I35" s="24">
        <v>202266</v>
      </c>
      <c r="J35" s="24">
        <v>291596</v>
      </c>
      <c r="K35" s="24">
        <v>104215</v>
      </c>
      <c r="L35" s="24">
        <v>90818</v>
      </c>
      <c r="M35" s="24">
        <v>90818</v>
      </c>
      <c r="N35" s="24">
        <v>285851</v>
      </c>
      <c r="O35" s="24">
        <v>91672</v>
      </c>
      <c r="P35" s="24">
        <v>115197</v>
      </c>
      <c r="Q35" s="24">
        <v>75991</v>
      </c>
      <c r="R35" s="24">
        <v>282860</v>
      </c>
      <c r="S35" s="24">
        <v>81423</v>
      </c>
      <c r="T35" s="24">
        <v>96588</v>
      </c>
      <c r="U35" s="24"/>
      <c r="V35" s="24">
        <v>178011</v>
      </c>
      <c r="W35" s="24">
        <v>1038318</v>
      </c>
      <c r="X35" s="24">
        <v>1145942</v>
      </c>
      <c r="Y35" s="24">
        <v>-107624</v>
      </c>
      <c r="Z35" s="6">
        <v>-9.39</v>
      </c>
      <c r="AA35" s="22">
        <v>1145942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30992527</v>
      </c>
      <c r="D38" s="19">
        <f>SUM(D39:D41)</f>
        <v>0</v>
      </c>
      <c r="E38" s="20">
        <f t="shared" si="7"/>
        <v>50309244</v>
      </c>
      <c r="F38" s="21">
        <f t="shared" si="7"/>
        <v>36857299</v>
      </c>
      <c r="G38" s="21">
        <f t="shared" si="7"/>
        <v>-227</v>
      </c>
      <c r="H38" s="21">
        <f t="shared" si="7"/>
        <v>4489678</v>
      </c>
      <c r="I38" s="21">
        <f t="shared" si="7"/>
        <v>5275221</v>
      </c>
      <c r="J38" s="21">
        <f t="shared" si="7"/>
        <v>9764672</v>
      </c>
      <c r="K38" s="21">
        <f t="shared" si="7"/>
        <v>2690235</v>
      </c>
      <c r="L38" s="21">
        <f t="shared" si="7"/>
        <v>2703783</v>
      </c>
      <c r="M38" s="21">
        <f t="shared" si="7"/>
        <v>2735128</v>
      </c>
      <c r="N38" s="21">
        <f t="shared" si="7"/>
        <v>8129146</v>
      </c>
      <c r="O38" s="21">
        <f t="shared" si="7"/>
        <v>2814924</v>
      </c>
      <c r="P38" s="21">
        <f t="shared" si="7"/>
        <v>2875543</v>
      </c>
      <c r="Q38" s="21">
        <f t="shared" si="7"/>
        <v>2626731</v>
      </c>
      <c r="R38" s="21">
        <f t="shared" si="7"/>
        <v>8317198</v>
      </c>
      <c r="S38" s="21">
        <f t="shared" si="7"/>
        <v>2687846</v>
      </c>
      <c r="T38" s="21">
        <f t="shared" si="7"/>
        <v>2522059</v>
      </c>
      <c r="U38" s="21">
        <f t="shared" si="7"/>
        <v>0</v>
      </c>
      <c r="V38" s="21">
        <f t="shared" si="7"/>
        <v>5209905</v>
      </c>
      <c r="W38" s="21">
        <f t="shared" si="7"/>
        <v>31420921</v>
      </c>
      <c r="X38" s="21">
        <f t="shared" si="7"/>
        <v>36857299</v>
      </c>
      <c r="Y38" s="21">
        <f t="shared" si="7"/>
        <v>-5436378</v>
      </c>
      <c r="Z38" s="4">
        <f>+IF(X38&lt;&gt;0,+(Y38/X38)*100,0)</f>
        <v>-14.749800304140573</v>
      </c>
      <c r="AA38" s="19">
        <f>SUM(AA39:AA41)</f>
        <v>36857299</v>
      </c>
    </row>
    <row r="39" spans="1:27" ht="12.75">
      <c r="A39" s="5" t="s">
        <v>42</v>
      </c>
      <c r="B39" s="3"/>
      <c r="C39" s="22">
        <v>5249835</v>
      </c>
      <c r="D39" s="22"/>
      <c r="E39" s="23">
        <v>7497300</v>
      </c>
      <c r="F39" s="24">
        <v>7156323</v>
      </c>
      <c r="G39" s="24">
        <v>-227</v>
      </c>
      <c r="H39" s="24">
        <v>547823</v>
      </c>
      <c r="I39" s="24">
        <v>969049</v>
      </c>
      <c r="J39" s="24">
        <v>1516645</v>
      </c>
      <c r="K39" s="24">
        <v>456017</v>
      </c>
      <c r="L39" s="24">
        <v>479852</v>
      </c>
      <c r="M39" s="24">
        <v>529782</v>
      </c>
      <c r="N39" s="24">
        <v>1465651</v>
      </c>
      <c r="O39" s="24">
        <v>534723</v>
      </c>
      <c r="P39" s="24">
        <v>499346</v>
      </c>
      <c r="Q39" s="24">
        <v>474074</v>
      </c>
      <c r="R39" s="24">
        <v>1508143</v>
      </c>
      <c r="S39" s="24">
        <v>544175</v>
      </c>
      <c r="T39" s="24">
        <v>498031</v>
      </c>
      <c r="U39" s="24"/>
      <c r="V39" s="24">
        <v>1042206</v>
      </c>
      <c r="W39" s="24">
        <v>5532645</v>
      </c>
      <c r="X39" s="24">
        <v>7156323</v>
      </c>
      <c r="Y39" s="24">
        <v>-1623678</v>
      </c>
      <c r="Z39" s="6">
        <v>-22.69</v>
      </c>
      <c r="AA39" s="22">
        <v>7156323</v>
      </c>
    </row>
    <row r="40" spans="1:27" ht="12.75">
      <c r="A40" s="5" t="s">
        <v>43</v>
      </c>
      <c r="B40" s="3"/>
      <c r="C40" s="22">
        <v>24074839</v>
      </c>
      <c r="D40" s="22"/>
      <c r="E40" s="23">
        <v>41531964</v>
      </c>
      <c r="F40" s="24">
        <v>29375687</v>
      </c>
      <c r="G40" s="24"/>
      <c r="H40" s="24">
        <v>3914325</v>
      </c>
      <c r="I40" s="24">
        <v>4251113</v>
      </c>
      <c r="J40" s="24">
        <v>8165438</v>
      </c>
      <c r="K40" s="24">
        <v>2206688</v>
      </c>
      <c r="L40" s="24">
        <v>2196401</v>
      </c>
      <c r="M40" s="24">
        <v>2177816</v>
      </c>
      <c r="N40" s="24">
        <v>6580905</v>
      </c>
      <c r="O40" s="24">
        <v>2252556</v>
      </c>
      <c r="P40" s="24">
        <v>2362896</v>
      </c>
      <c r="Q40" s="24">
        <v>2139356</v>
      </c>
      <c r="R40" s="24">
        <v>6754808</v>
      </c>
      <c r="S40" s="24">
        <v>2130370</v>
      </c>
      <c r="T40" s="24">
        <v>2010727</v>
      </c>
      <c r="U40" s="24"/>
      <c r="V40" s="24">
        <v>4141097</v>
      </c>
      <c r="W40" s="24">
        <v>25642248</v>
      </c>
      <c r="X40" s="24">
        <v>29375687</v>
      </c>
      <c r="Y40" s="24">
        <v>-3733439</v>
      </c>
      <c r="Z40" s="6">
        <v>-12.71</v>
      </c>
      <c r="AA40" s="22">
        <v>29375687</v>
      </c>
    </row>
    <row r="41" spans="1:27" ht="12.75">
      <c r="A41" s="5" t="s">
        <v>44</v>
      </c>
      <c r="B41" s="3"/>
      <c r="C41" s="22">
        <v>1667853</v>
      </c>
      <c r="D41" s="22"/>
      <c r="E41" s="23">
        <v>1279980</v>
      </c>
      <c r="F41" s="24">
        <v>325289</v>
      </c>
      <c r="G41" s="24"/>
      <c r="H41" s="24">
        <v>27530</v>
      </c>
      <c r="I41" s="24">
        <v>55059</v>
      </c>
      <c r="J41" s="24">
        <v>82589</v>
      </c>
      <c r="K41" s="24">
        <v>27530</v>
      </c>
      <c r="L41" s="24">
        <v>27530</v>
      </c>
      <c r="M41" s="24">
        <v>27530</v>
      </c>
      <c r="N41" s="24">
        <v>82590</v>
      </c>
      <c r="O41" s="24">
        <v>27645</v>
      </c>
      <c r="P41" s="24">
        <v>13301</v>
      </c>
      <c r="Q41" s="24">
        <v>13301</v>
      </c>
      <c r="R41" s="24">
        <v>54247</v>
      </c>
      <c r="S41" s="24">
        <v>13301</v>
      </c>
      <c r="T41" s="24">
        <v>13301</v>
      </c>
      <c r="U41" s="24"/>
      <c r="V41" s="24">
        <v>26602</v>
      </c>
      <c r="W41" s="24">
        <v>246028</v>
      </c>
      <c r="X41" s="24">
        <v>325289</v>
      </c>
      <c r="Y41" s="24">
        <v>-79261</v>
      </c>
      <c r="Z41" s="6">
        <v>-24.37</v>
      </c>
      <c r="AA41" s="22">
        <v>325289</v>
      </c>
    </row>
    <row r="42" spans="1:27" ht="12.75">
      <c r="A42" s="2" t="s">
        <v>45</v>
      </c>
      <c r="B42" s="8"/>
      <c r="C42" s="19">
        <f aca="true" t="shared" si="8" ref="C42:Y42">SUM(C43:C46)</f>
        <v>192275957</v>
      </c>
      <c r="D42" s="19">
        <f>SUM(D43:D46)</f>
        <v>0</v>
      </c>
      <c r="E42" s="20">
        <f t="shared" si="8"/>
        <v>166380672</v>
      </c>
      <c r="F42" s="21">
        <f t="shared" si="8"/>
        <v>154028081</v>
      </c>
      <c r="G42" s="21">
        <f t="shared" si="8"/>
        <v>82102</v>
      </c>
      <c r="H42" s="21">
        <f t="shared" si="8"/>
        <v>4974318</v>
      </c>
      <c r="I42" s="21">
        <f t="shared" si="8"/>
        <v>21273536</v>
      </c>
      <c r="J42" s="21">
        <f t="shared" si="8"/>
        <v>26329956</v>
      </c>
      <c r="K42" s="21">
        <f t="shared" si="8"/>
        <v>16280118</v>
      </c>
      <c r="L42" s="21">
        <f t="shared" si="8"/>
        <v>8609552</v>
      </c>
      <c r="M42" s="21">
        <f t="shared" si="8"/>
        <v>10264860</v>
      </c>
      <c r="N42" s="21">
        <f t="shared" si="8"/>
        <v>35154530</v>
      </c>
      <c r="O42" s="21">
        <f t="shared" si="8"/>
        <v>9898207</v>
      </c>
      <c r="P42" s="21">
        <f t="shared" si="8"/>
        <v>10336002</v>
      </c>
      <c r="Q42" s="21">
        <f t="shared" si="8"/>
        <v>9951962</v>
      </c>
      <c r="R42" s="21">
        <f t="shared" si="8"/>
        <v>30186171</v>
      </c>
      <c r="S42" s="21">
        <f t="shared" si="8"/>
        <v>11153623</v>
      </c>
      <c r="T42" s="21">
        <f t="shared" si="8"/>
        <v>9157941</v>
      </c>
      <c r="U42" s="21">
        <f t="shared" si="8"/>
        <v>0</v>
      </c>
      <c r="V42" s="21">
        <f t="shared" si="8"/>
        <v>20311564</v>
      </c>
      <c r="W42" s="21">
        <f t="shared" si="8"/>
        <v>111982221</v>
      </c>
      <c r="X42" s="21">
        <f t="shared" si="8"/>
        <v>154028081</v>
      </c>
      <c r="Y42" s="21">
        <f t="shared" si="8"/>
        <v>-42045860</v>
      </c>
      <c r="Z42" s="4">
        <f>+IF(X42&lt;&gt;0,+(Y42/X42)*100,0)</f>
        <v>-27.297528948633726</v>
      </c>
      <c r="AA42" s="19">
        <f>SUM(AA43:AA46)</f>
        <v>154028081</v>
      </c>
    </row>
    <row r="43" spans="1:27" ht="12.75">
      <c r="A43" s="5" t="s">
        <v>46</v>
      </c>
      <c r="B43" s="3"/>
      <c r="C43" s="22">
        <v>125313222</v>
      </c>
      <c r="D43" s="22"/>
      <c r="E43" s="23">
        <v>109871676</v>
      </c>
      <c r="F43" s="24">
        <v>101185642</v>
      </c>
      <c r="G43" s="24">
        <v>85059</v>
      </c>
      <c r="H43" s="24">
        <v>2120454</v>
      </c>
      <c r="I43" s="24">
        <v>18675668</v>
      </c>
      <c r="J43" s="24">
        <v>20881181</v>
      </c>
      <c r="K43" s="24">
        <v>5836776</v>
      </c>
      <c r="L43" s="24">
        <v>6575008</v>
      </c>
      <c r="M43" s="24">
        <v>6280153</v>
      </c>
      <c r="N43" s="24">
        <v>18691937</v>
      </c>
      <c r="O43" s="24">
        <v>5782091</v>
      </c>
      <c r="P43" s="24">
        <v>6475307</v>
      </c>
      <c r="Q43" s="24">
        <v>5806747</v>
      </c>
      <c r="R43" s="24">
        <v>18064145</v>
      </c>
      <c r="S43" s="24">
        <v>5954662</v>
      </c>
      <c r="T43" s="24">
        <v>5015276</v>
      </c>
      <c r="U43" s="24"/>
      <c r="V43" s="24">
        <v>10969938</v>
      </c>
      <c r="W43" s="24">
        <v>68607201</v>
      </c>
      <c r="X43" s="24">
        <v>101185642</v>
      </c>
      <c r="Y43" s="24">
        <v>-32578441</v>
      </c>
      <c r="Z43" s="6">
        <v>-32.2</v>
      </c>
      <c r="AA43" s="22">
        <v>101185642</v>
      </c>
    </row>
    <row r="44" spans="1:27" ht="12.75">
      <c r="A44" s="5" t="s">
        <v>47</v>
      </c>
      <c r="B44" s="3"/>
      <c r="C44" s="22">
        <v>35572607</v>
      </c>
      <c r="D44" s="22"/>
      <c r="E44" s="23">
        <v>38075364</v>
      </c>
      <c r="F44" s="24">
        <v>35631614</v>
      </c>
      <c r="G44" s="24">
        <v>-214</v>
      </c>
      <c r="H44" s="24">
        <v>1986196</v>
      </c>
      <c r="I44" s="24">
        <v>905259</v>
      </c>
      <c r="J44" s="24">
        <v>2891241</v>
      </c>
      <c r="K44" s="24">
        <v>8181691</v>
      </c>
      <c r="L44" s="24">
        <v>1176146</v>
      </c>
      <c r="M44" s="24">
        <v>2711362</v>
      </c>
      <c r="N44" s="24">
        <v>12069199</v>
      </c>
      <c r="O44" s="24">
        <v>2737458</v>
      </c>
      <c r="P44" s="24">
        <v>2920145</v>
      </c>
      <c r="Q44" s="24">
        <v>2806446</v>
      </c>
      <c r="R44" s="24">
        <v>8464049</v>
      </c>
      <c r="S44" s="24">
        <v>3437010</v>
      </c>
      <c r="T44" s="24">
        <v>3205954</v>
      </c>
      <c r="U44" s="24"/>
      <c r="V44" s="24">
        <v>6642964</v>
      </c>
      <c r="W44" s="24">
        <v>30067453</v>
      </c>
      <c r="X44" s="24">
        <v>35631614</v>
      </c>
      <c r="Y44" s="24">
        <v>-5564161</v>
      </c>
      <c r="Z44" s="6">
        <v>-15.62</v>
      </c>
      <c r="AA44" s="22">
        <v>35631614</v>
      </c>
    </row>
    <row r="45" spans="1:27" ht="12.75">
      <c r="A45" s="5" t="s">
        <v>48</v>
      </c>
      <c r="B45" s="3"/>
      <c r="C45" s="25">
        <v>15521698</v>
      </c>
      <c r="D45" s="25"/>
      <c r="E45" s="26">
        <v>7292508</v>
      </c>
      <c r="F45" s="27">
        <v>10262978</v>
      </c>
      <c r="G45" s="27"/>
      <c r="H45" s="27">
        <v>357394</v>
      </c>
      <c r="I45" s="27">
        <v>546428</v>
      </c>
      <c r="J45" s="27">
        <v>903822</v>
      </c>
      <c r="K45" s="27">
        <v>1625049</v>
      </c>
      <c r="L45" s="27">
        <v>276498</v>
      </c>
      <c r="M45" s="27">
        <v>728435</v>
      </c>
      <c r="N45" s="27">
        <v>2629982</v>
      </c>
      <c r="O45" s="27">
        <v>761266</v>
      </c>
      <c r="P45" s="27">
        <v>279249</v>
      </c>
      <c r="Q45" s="27">
        <v>716913</v>
      </c>
      <c r="R45" s="27">
        <v>1757428</v>
      </c>
      <c r="S45" s="27">
        <v>1132682</v>
      </c>
      <c r="T45" s="27">
        <v>286911</v>
      </c>
      <c r="U45" s="27"/>
      <c r="V45" s="27">
        <v>1419593</v>
      </c>
      <c r="W45" s="27">
        <v>6710825</v>
      </c>
      <c r="X45" s="27">
        <v>10262978</v>
      </c>
      <c r="Y45" s="27">
        <v>-3552153</v>
      </c>
      <c r="Z45" s="7">
        <v>-34.61</v>
      </c>
      <c r="AA45" s="25">
        <v>10262978</v>
      </c>
    </row>
    <row r="46" spans="1:27" ht="12.75">
      <c r="A46" s="5" t="s">
        <v>49</v>
      </c>
      <c r="B46" s="3"/>
      <c r="C46" s="22">
        <v>15868430</v>
      </c>
      <c r="D46" s="22"/>
      <c r="E46" s="23">
        <v>11141124</v>
      </c>
      <c r="F46" s="24">
        <v>6947847</v>
      </c>
      <c r="G46" s="24">
        <v>-2743</v>
      </c>
      <c r="H46" s="24">
        <v>510274</v>
      </c>
      <c r="I46" s="24">
        <v>1146181</v>
      </c>
      <c r="J46" s="24">
        <v>1653712</v>
      </c>
      <c r="K46" s="24">
        <v>636602</v>
      </c>
      <c r="L46" s="24">
        <v>581900</v>
      </c>
      <c r="M46" s="24">
        <v>544910</v>
      </c>
      <c r="N46" s="24">
        <v>1763412</v>
      </c>
      <c r="O46" s="24">
        <v>617392</v>
      </c>
      <c r="P46" s="24">
        <v>661301</v>
      </c>
      <c r="Q46" s="24">
        <v>621856</v>
      </c>
      <c r="R46" s="24">
        <v>1900549</v>
      </c>
      <c r="S46" s="24">
        <v>629269</v>
      </c>
      <c r="T46" s="24">
        <v>649800</v>
      </c>
      <c r="U46" s="24"/>
      <c r="V46" s="24">
        <v>1279069</v>
      </c>
      <c r="W46" s="24">
        <v>6596742</v>
      </c>
      <c r="X46" s="24">
        <v>6947847</v>
      </c>
      <c r="Y46" s="24">
        <v>-351105</v>
      </c>
      <c r="Z46" s="6">
        <v>-5.05</v>
      </c>
      <c r="AA46" s="22">
        <v>6947847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381200880</v>
      </c>
      <c r="D48" s="40">
        <f>+D28+D32+D38+D42+D47</f>
        <v>0</v>
      </c>
      <c r="E48" s="41">
        <f t="shared" si="9"/>
        <v>397249548</v>
      </c>
      <c r="F48" s="42">
        <f t="shared" si="9"/>
        <v>365617997</v>
      </c>
      <c r="G48" s="42">
        <f t="shared" si="9"/>
        <v>2301496</v>
      </c>
      <c r="H48" s="42">
        <f t="shared" si="9"/>
        <v>18516970</v>
      </c>
      <c r="I48" s="42">
        <f t="shared" si="9"/>
        <v>42509521</v>
      </c>
      <c r="J48" s="42">
        <f t="shared" si="9"/>
        <v>63327987</v>
      </c>
      <c r="K48" s="42">
        <f t="shared" si="9"/>
        <v>31731824</v>
      </c>
      <c r="L48" s="42">
        <f t="shared" si="9"/>
        <v>19847567</v>
      </c>
      <c r="M48" s="42">
        <f t="shared" si="9"/>
        <v>24009189</v>
      </c>
      <c r="N48" s="42">
        <f t="shared" si="9"/>
        <v>75588580</v>
      </c>
      <c r="O48" s="42">
        <f t="shared" si="9"/>
        <v>22478716</v>
      </c>
      <c r="P48" s="42">
        <f t="shared" si="9"/>
        <v>25648152</v>
      </c>
      <c r="Q48" s="42">
        <f t="shared" si="9"/>
        <v>23790385</v>
      </c>
      <c r="R48" s="42">
        <f t="shared" si="9"/>
        <v>71917253</v>
      </c>
      <c r="S48" s="42">
        <f t="shared" si="9"/>
        <v>22452218</v>
      </c>
      <c r="T48" s="42">
        <f t="shared" si="9"/>
        <v>22451120</v>
      </c>
      <c r="U48" s="42">
        <f t="shared" si="9"/>
        <v>0</v>
      </c>
      <c r="V48" s="42">
        <f t="shared" si="9"/>
        <v>44903338</v>
      </c>
      <c r="W48" s="42">
        <f t="shared" si="9"/>
        <v>255737158</v>
      </c>
      <c r="X48" s="42">
        <f t="shared" si="9"/>
        <v>365617997</v>
      </c>
      <c r="Y48" s="42">
        <f t="shared" si="9"/>
        <v>-109880839</v>
      </c>
      <c r="Z48" s="43">
        <f>+IF(X48&lt;&gt;0,+(Y48/X48)*100,0)</f>
        <v>-30.05345467170753</v>
      </c>
      <c r="AA48" s="40">
        <f>+AA28+AA32+AA38+AA42+AA47</f>
        <v>365617997</v>
      </c>
    </row>
    <row r="49" spans="1:27" ht="12.75">
      <c r="A49" s="14" t="s">
        <v>84</v>
      </c>
      <c r="B49" s="15"/>
      <c r="C49" s="44">
        <f aca="true" t="shared" si="10" ref="C49:Y49">+C25-C48</f>
        <v>-11549574</v>
      </c>
      <c r="D49" s="44">
        <f>+D25-D48</f>
        <v>0</v>
      </c>
      <c r="E49" s="45">
        <f t="shared" si="10"/>
        <v>37265194</v>
      </c>
      <c r="F49" s="46">
        <f t="shared" si="10"/>
        <v>6670359</v>
      </c>
      <c r="G49" s="46">
        <f t="shared" si="10"/>
        <v>20838171</v>
      </c>
      <c r="H49" s="46">
        <f t="shared" si="10"/>
        <v>742694</v>
      </c>
      <c r="I49" s="46">
        <f t="shared" si="10"/>
        <v>-23389999</v>
      </c>
      <c r="J49" s="46">
        <f t="shared" si="10"/>
        <v>-1809134</v>
      </c>
      <c r="K49" s="46">
        <f t="shared" si="10"/>
        <v>-9973495</v>
      </c>
      <c r="L49" s="46">
        <f t="shared" si="10"/>
        <v>2857439</v>
      </c>
      <c r="M49" s="46">
        <f t="shared" si="10"/>
        <v>-5069437</v>
      </c>
      <c r="N49" s="46">
        <f t="shared" si="10"/>
        <v>-12185493</v>
      </c>
      <c r="O49" s="46">
        <f t="shared" si="10"/>
        <v>-1513032</v>
      </c>
      <c r="P49" s="46">
        <f t="shared" si="10"/>
        <v>-5132331</v>
      </c>
      <c r="Q49" s="46">
        <f t="shared" si="10"/>
        <v>-1056524</v>
      </c>
      <c r="R49" s="46">
        <f t="shared" si="10"/>
        <v>-7701887</v>
      </c>
      <c r="S49" s="46">
        <f t="shared" si="10"/>
        <v>1744426</v>
      </c>
      <c r="T49" s="46">
        <f t="shared" si="10"/>
        <v>-3725550</v>
      </c>
      <c r="U49" s="46">
        <f t="shared" si="10"/>
        <v>0</v>
      </c>
      <c r="V49" s="46">
        <f t="shared" si="10"/>
        <v>-1981124</v>
      </c>
      <c r="W49" s="46">
        <f t="shared" si="10"/>
        <v>-23677638</v>
      </c>
      <c r="X49" s="46">
        <f>IF(F25=F48,0,X25-X48)</f>
        <v>6670359</v>
      </c>
      <c r="Y49" s="46">
        <f t="shared" si="10"/>
        <v>-30347997</v>
      </c>
      <c r="Z49" s="47">
        <f>+IF(X49&lt;&gt;0,+(Y49/X49)*100,0)</f>
        <v>-454.96797098926754</v>
      </c>
      <c r="AA49" s="44">
        <f>+AA25-AA48</f>
        <v>6670359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88776494</v>
      </c>
      <c r="D5" s="19">
        <f>SUM(D6:D8)</f>
        <v>0</v>
      </c>
      <c r="E5" s="20">
        <f t="shared" si="0"/>
        <v>109078791</v>
      </c>
      <c r="F5" s="21">
        <f t="shared" si="0"/>
        <v>116283480</v>
      </c>
      <c r="G5" s="21">
        <f t="shared" si="0"/>
        <v>67266527</v>
      </c>
      <c r="H5" s="21">
        <f t="shared" si="0"/>
        <v>5988466</v>
      </c>
      <c r="I5" s="21">
        <f t="shared" si="0"/>
        <v>6398817</v>
      </c>
      <c r="J5" s="21">
        <f t="shared" si="0"/>
        <v>79653810</v>
      </c>
      <c r="K5" s="21">
        <f t="shared" si="0"/>
        <v>1067449</v>
      </c>
      <c r="L5" s="21">
        <f t="shared" si="0"/>
        <v>14645732</v>
      </c>
      <c r="M5" s="21">
        <f t="shared" si="0"/>
        <v>6363411</v>
      </c>
      <c r="N5" s="21">
        <f t="shared" si="0"/>
        <v>22076592</v>
      </c>
      <c r="O5" s="21">
        <f t="shared" si="0"/>
        <v>6557561</v>
      </c>
      <c r="P5" s="21">
        <f t="shared" si="0"/>
        <v>8375605</v>
      </c>
      <c r="Q5" s="21">
        <f t="shared" si="0"/>
        <v>58586485</v>
      </c>
      <c r="R5" s="21">
        <f t="shared" si="0"/>
        <v>73519651</v>
      </c>
      <c r="S5" s="21">
        <f t="shared" si="0"/>
        <v>8821320</v>
      </c>
      <c r="T5" s="21">
        <f t="shared" si="0"/>
        <v>5105043</v>
      </c>
      <c r="U5" s="21">
        <f t="shared" si="0"/>
        <v>17322099</v>
      </c>
      <c r="V5" s="21">
        <f t="shared" si="0"/>
        <v>31248462</v>
      </c>
      <c r="W5" s="21">
        <f t="shared" si="0"/>
        <v>206498515</v>
      </c>
      <c r="X5" s="21">
        <f t="shared" si="0"/>
        <v>116283480</v>
      </c>
      <c r="Y5" s="21">
        <f t="shared" si="0"/>
        <v>90215035</v>
      </c>
      <c r="Z5" s="4">
        <f>+IF(X5&lt;&gt;0,+(Y5/X5)*100,0)</f>
        <v>77.58198757037543</v>
      </c>
      <c r="AA5" s="19">
        <f>SUM(AA6:AA8)</f>
        <v>116283480</v>
      </c>
    </row>
    <row r="6" spans="1:27" ht="12.75">
      <c r="A6" s="5" t="s">
        <v>32</v>
      </c>
      <c r="B6" s="3"/>
      <c r="C6" s="22">
        <v>20449756</v>
      </c>
      <c r="D6" s="22"/>
      <c r="E6" s="23">
        <v>39964152</v>
      </c>
      <c r="F6" s="24">
        <v>41964152</v>
      </c>
      <c r="G6" s="24">
        <v>-110100</v>
      </c>
      <c r="H6" s="24">
        <v>146497</v>
      </c>
      <c r="I6" s="24">
        <v>155750</v>
      </c>
      <c r="J6" s="24">
        <v>192147</v>
      </c>
      <c r="K6" s="24">
        <v>366728</v>
      </c>
      <c r="L6" s="24">
        <v>8900029</v>
      </c>
      <c r="M6" s="24">
        <v>278489</v>
      </c>
      <c r="N6" s="24">
        <v>9545246</v>
      </c>
      <c r="O6" s="24">
        <v>784031</v>
      </c>
      <c r="P6" s="24">
        <v>779467</v>
      </c>
      <c r="Q6" s="24">
        <v>37835651</v>
      </c>
      <c r="R6" s="24">
        <v>39399149</v>
      </c>
      <c r="S6" s="24">
        <v>676467</v>
      </c>
      <c r="T6" s="24">
        <v>311445</v>
      </c>
      <c r="U6" s="24">
        <v>1707623</v>
      </c>
      <c r="V6" s="24">
        <v>2695535</v>
      </c>
      <c r="W6" s="24">
        <v>51832077</v>
      </c>
      <c r="X6" s="24">
        <v>41964152</v>
      </c>
      <c r="Y6" s="24">
        <v>9867925</v>
      </c>
      <c r="Z6" s="6">
        <v>23.52</v>
      </c>
      <c r="AA6" s="22">
        <v>41964152</v>
      </c>
    </row>
    <row r="7" spans="1:27" ht="12.75">
      <c r="A7" s="5" t="s">
        <v>33</v>
      </c>
      <c r="B7" s="3"/>
      <c r="C7" s="25">
        <v>68326738</v>
      </c>
      <c r="D7" s="25"/>
      <c r="E7" s="26">
        <v>69114639</v>
      </c>
      <c r="F7" s="27">
        <v>74319328</v>
      </c>
      <c r="G7" s="27">
        <v>67376627</v>
      </c>
      <c r="H7" s="27">
        <v>5841969</v>
      </c>
      <c r="I7" s="27">
        <v>6243067</v>
      </c>
      <c r="J7" s="27">
        <v>79461663</v>
      </c>
      <c r="K7" s="27">
        <v>700721</v>
      </c>
      <c r="L7" s="27">
        <v>5745703</v>
      </c>
      <c r="M7" s="27">
        <v>6084922</v>
      </c>
      <c r="N7" s="27">
        <v>12531346</v>
      </c>
      <c r="O7" s="27">
        <v>5773530</v>
      </c>
      <c r="P7" s="27">
        <v>7596138</v>
      </c>
      <c r="Q7" s="27">
        <v>20750834</v>
      </c>
      <c r="R7" s="27">
        <v>34120502</v>
      </c>
      <c r="S7" s="27">
        <v>8144853</v>
      </c>
      <c r="T7" s="27">
        <v>4793598</v>
      </c>
      <c r="U7" s="27">
        <v>15614476</v>
      </c>
      <c r="V7" s="27">
        <v>28552927</v>
      </c>
      <c r="W7" s="27">
        <v>154666438</v>
      </c>
      <c r="X7" s="27">
        <v>74319328</v>
      </c>
      <c r="Y7" s="27">
        <v>80347110</v>
      </c>
      <c r="Z7" s="7">
        <v>108.11</v>
      </c>
      <c r="AA7" s="25">
        <v>74319328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720964</v>
      </c>
      <c r="D9" s="19">
        <f>SUM(D10:D14)</f>
        <v>0</v>
      </c>
      <c r="E9" s="20">
        <f t="shared" si="1"/>
        <v>10329345</v>
      </c>
      <c r="F9" s="21">
        <f t="shared" si="1"/>
        <v>10827345</v>
      </c>
      <c r="G9" s="21">
        <f t="shared" si="1"/>
        <v>-8700</v>
      </c>
      <c r="H9" s="21">
        <f t="shared" si="1"/>
        <v>765652</v>
      </c>
      <c r="I9" s="21">
        <f t="shared" si="1"/>
        <v>477380</v>
      </c>
      <c r="J9" s="21">
        <f t="shared" si="1"/>
        <v>1234332</v>
      </c>
      <c r="K9" s="21">
        <f t="shared" si="1"/>
        <v>1127836</v>
      </c>
      <c r="L9" s="21">
        <f t="shared" si="1"/>
        <v>635806</v>
      </c>
      <c r="M9" s="21">
        <f t="shared" si="1"/>
        <v>264800</v>
      </c>
      <c r="N9" s="21">
        <f t="shared" si="1"/>
        <v>2028442</v>
      </c>
      <c r="O9" s="21">
        <f t="shared" si="1"/>
        <v>326826</v>
      </c>
      <c r="P9" s="21">
        <f t="shared" si="1"/>
        <v>161798</v>
      </c>
      <c r="Q9" s="21">
        <f t="shared" si="1"/>
        <v>24282</v>
      </c>
      <c r="R9" s="21">
        <f t="shared" si="1"/>
        <v>512906</v>
      </c>
      <c r="S9" s="21">
        <f t="shared" si="1"/>
        <v>0</v>
      </c>
      <c r="T9" s="21">
        <f t="shared" si="1"/>
        <v>48979</v>
      </c>
      <c r="U9" s="21">
        <f t="shared" si="1"/>
        <v>2928119</v>
      </c>
      <c r="V9" s="21">
        <f t="shared" si="1"/>
        <v>2977098</v>
      </c>
      <c r="W9" s="21">
        <f t="shared" si="1"/>
        <v>6752778</v>
      </c>
      <c r="X9" s="21">
        <f t="shared" si="1"/>
        <v>10827345</v>
      </c>
      <c r="Y9" s="21">
        <f t="shared" si="1"/>
        <v>-4074567</v>
      </c>
      <c r="Z9" s="4">
        <f>+IF(X9&lt;&gt;0,+(Y9/X9)*100,0)</f>
        <v>-37.63218960880992</v>
      </c>
      <c r="AA9" s="19">
        <f>SUM(AA10:AA14)</f>
        <v>10827345</v>
      </c>
    </row>
    <row r="10" spans="1:27" ht="12.75">
      <c r="A10" s="5" t="s">
        <v>36</v>
      </c>
      <c r="B10" s="3"/>
      <c r="C10" s="22">
        <v>36553</v>
      </c>
      <c r="D10" s="22"/>
      <c r="E10" s="23">
        <v>207246</v>
      </c>
      <c r="F10" s="24">
        <v>505246</v>
      </c>
      <c r="G10" s="24">
        <v>-2836</v>
      </c>
      <c r="H10" s="24">
        <v>8737</v>
      </c>
      <c r="I10" s="24">
        <v>13374</v>
      </c>
      <c r="J10" s="24">
        <v>19275</v>
      </c>
      <c r="K10" s="24">
        <v>13576</v>
      </c>
      <c r="L10" s="24">
        <v>8847</v>
      </c>
      <c r="M10" s="24">
        <v>25132</v>
      </c>
      <c r="N10" s="24">
        <v>47555</v>
      </c>
      <c r="O10" s="24">
        <v>4685</v>
      </c>
      <c r="P10" s="24">
        <v>13352</v>
      </c>
      <c r="Q10" s="24">
        <v>8357</v>
      </c>
      <c r="R10" s="24">
        <v>26394</v>
      </c>
      <c r="S10" s="24"/>
      <c r="T10" s="24">
        <v>6829</v>
      </c>
      <c r="U10" s="24">
        <v>6140</v>
      </c>
      <c r="V10" s="24">
        <v>12969</v>
      </c>
      <c r="W10" s="24">
        <v>106193</v>
      </c>
      <c r="X10" s="24">
        <v>505246</v>
      </c>
      <c r="Y10" s="24">
        <v>-399053</v>
      </c>
      <c r="Z10" s="6">
        <v>-78.98</v>
      </c>
      <c r="AA10" s="22">
        <v>505246</v>
      </c>
    </row>
    <row r="11" spans="1:27" ht="12.75">
      <c r="A11" s="5" t="s">
        <v>37</v>
      </c>
      <c r="B11" s="3"/>
      <c r="C11" s="22">
        <v>127261</v>
      </c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557150</v>
      </c>
      <c r="D12" s="22"/>
      <c r="E12" s="23">
        <v>10122099</v>
      </c>
      <c r="F12" s="24">
        <v>10322099</v>
      </c>
      <c r="G12" s="24">
        <v>-5864</v>
      </c>
      <c r="H12" s="24">
        <v>756915</v>
      </c>
      <c r="I12" s="24">
        <v>464006</v>
      </c>
      <c r="J12" s="24">
        <v>1215057</v>
      </c>
      <c r="K12" s="24">
        <v>1114260</v>
      </c>
      <c r="L12" s="24">
        <v>626959</v>
      </c>
      <c r="M12" s="24">
        <v>239668</v>
      </c>
      <c r="N12" s="24">
        <v>1980887</v>
      </c>
      <c r="O12" s="24">
        <v>322141</v>
      </c>
      <c r="P12" s="24">
        <v>148446</v>
      </c>
      <c r="Q12" s="24">
        <v>15925</v>
      </c>
      <c r="R12" s="24">
        <v>486512</v>
      </c>
      <c r="S12" s="24"/>
      <c r="T12" s="24">
        <v>42150</v>
      </c>
      <c r="U12" s="24">
        <v>2921979</v>
      </c>
      <c r="V12" s="24">
        <v>2964129</v>
      </c>
      <c r="W12" s="24">
        <v>6646585</v>
      </c>
      <c r="X12" s="24">
        <v>10322099</v>
      </c>
      <c r="Y12" s="24">
        <v>-3675514</v>
      </c>
      <c r="Z12" s="6">
        <v>-35.61</v>
      </c>
      <c r="AA12" s="22">
        <v>10322099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32078331</v>
      </c>
      <c r="D15" s="19">
        <f>SUM(D16:D18)</f>
        <v>0</v>
      </c>
      <c r="E15" s="20">
        <f t="shared" si="2"/>
        <v>42954209</v>
      </c>
      <c r="F15" s="21">
        <f t="shared" si="2"/>
        <v>42954209</v>
      </c>
      <c r="G15" s="21">
        <f t="shared" si="2"/>
        <v>-75824</v>
      </c>
      <c r="H15" s="21">
        <f t="shared" si="2"/>
        <v>51080</v>
      </c>
      <c r="I15" s="21">
        <f t="shared" si="2"/>
        <v>82614</v>
      </c>
      <c r="J15" s="21">
        <f t="shared" si="2"/>
        <v>57870</v>
      </c>
      <c r="K15" s="21">
        <f t="shared" si="2"/>
        <v>133686</v>
      </c>
      <c r="L15" s="21">
        <f t="shared" si="2"/>
        <v>24220</v>
      </c>
      <c r="M15" s="21">
        <f t="shared" si="2"/>
        <v>47761</v>
      </c>
      <c r="N15" s="21">
        <f t="shared" si="2"/>
        <v>205667</v>
      </c>
      <c r="O15" s="21">
        <f t="shared" si="2"/>
        <v>39070</v>
      </c>
      <c r="P15" s="21">
        <f t="shared" si="2"/>
        <v>15976</v>
      </c>
      <c r="Q15" s="21">
        <f t="shared" si="2"/>
        <v>7198</v>
      </c>
      <c r="R15" s="21">
        <f t="shared" si="2"/>
        <v>62244</v>
      </c>
      <c r="S15" s="21">
        <f t="shared" si="2"/>
        <v>6425</v>
      </c>
      <c r="T15" s="21">
        <f t="shared" si="2"/>
        <v>2933258</v>
      </c>
      <c r="U15" s="21">
        <f t="shared" si="2"/>
        <v>84529</v>
      </c>
      <c r="V15" s="21">
        <f t="shared" si="2"/>
        <v>3024212</v>
      </c>
      <c r="W15" s="21">
        <f t="shared" si="2"/>
        <v>3349993</v>
      </c>
      <c r="X15" s="21">
        <f t="shared" si="2"/>
        <v>42954209</v>
      </c>
      <c r="Y15" s="21">
        <f t="shared" si="2"/>
        <v>-39604216</v>
      </c>
      <c r="Z15" s="4">
        <f>+IF(X15&lt;&gt;0,+(Y15/X15)*100,0)</f>
        <v>-92.20101340941932</v>
      </c>
      <c r="AA15" s="19">
        <f>SUM(AA16:AA18)</f>
        <v>42954209</v>
      </c>
    </row>
    <row r="16" spans="1:27" ht="12.75">
      <c r="A16" s="5" t="s">
        <v>42</v>
      </c>
      <c r="B16" s="3"/>
      <c r="C16" s="22">
        <v>3183265</v>
      </c>
      <c r="D16" s="22"/>
      <c r="E16" s="23">
        <v>850399</v>
      </c>
      <c r="F16" s="24">
        <v>850399</v>
      </c>
      <c r="G16" s="24">
        <v>-22892</v>
      </c>
      <c r="H16" s="24">
        <v>43743</v>
      </c>
      <c r="I16" s="24">
        <v>75277</v>
      </c>
      <c r="J16" s="24">
        <v>96128</v>
      </c>
      <c r="K16" s="24">
        <v>73417</v>
      </c>
      <c r="L16" s="24">
        <v>16883</v>
      </c>
      <c r="M16" s="24">
        <v>26722</v>
      </c>
      <c r="N16" s="24">
        <v>117022</v>
      </c>
      <c r="O16" s="24">
        <v>31733</v>
      </c>
      <c r="P16" s="24">
        <v>8639</v>
      </c>
      <c r="Q16" s="24">
        <v>773</v>
      </c>
      <c r="R16" s="24">
        <v>41145</v>
      </c>
      <c r="S16" s="24"/>
      <c r="T16" s="24"/>
      <c r="U16" s="24">
        <v>74948</v>
      </c>
      <c r="V16" s="24">
        <v>74948</v>
      </c>
      <c r="W16" s="24">
        <v>329243</v>
      </c>
      <c r="X16" s="24">
        <v>850399</v>
      </c>
      <c r="Y16" s="24">
        <v>-521156</v>
      </c>
      <c r="Z16" s="6">
        <v>-61.28</v>
      </c>
      <c r="AA16" s="22">
        <v>850399</v>
      </c>
    </row>
    <row r="17" spans="1:27" ht="12.75">
      <c r="A17" s="5" t="s">
        <v>43</v>
      </c>
      <c r="B17" s="3"/>
      <c r="C17" s="22">
        <v>28895066</v>
      </c>
      <c r="D17" s="22"/>
      <c r="E17" s="23">
        <v>42103810</v>
      </c>
      <c r="F17" s="24">
        <v>42103810</v>
      </c>
      <c r="G17" s="24">
        <v>-52932</v>
      </c>
      <c r="H17" s="24">
        <v>7337</v>
      </c>
      <c r="I17" s="24">
        <v>7337</v>
      </c>
      <c r="J17" s="24">
        <v>-38258</v>
      </c>
      <c r="K17" s="24">
        <v>60269</v>
      </c>
      <c r="L17" s="24">
        <v>7337</v>
      </c>
      <c r="M17" s="24">
        <v>21039</v>
      </c>
      <c r="N17" s="24">
        <v>88645</v>
      </c>
      <c r="O17" s="24">
        <v>7337</v>
      </c>
      <c r="P17" s="24">
        <v>7337</v>
      </c>
      <c r="Q17" s="24">
        <v>6425</v>
      </c>
      <c r="R17" s="24">
        <v>21099</v>
      </c>
      <c r="S17" s="24">
        <v>6425</v>
      </c>
      <c r="T17" s="24">
        <v>2933258</v>
      </c>
      <c r="U17" s="24">
        <v>9581</v>
      </c>
      <c r="V17" s="24">
        <v>2949264</v>
      </c>
      <c r="W17" s="24">
        <v>3020750</v>
      </c>
      <c r="X17" s="24">
        <v>42103810</v>
      </c>
      <c r="Y17" s="24">
        <v>-39083060</v>
      </c>
      <c r="Z17" s="6">
        <v>-92.83</v>
      </c>
      <c r="AA17" s="22">
        <v>42103810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427553692</v>
      </c>
      <c r="D19" s="19">
        <f>SUM(D20:D23)</f>
        <v>0</v>
      </c>
      <c r="E19" s="20">
        <f t="shared" si="3"/>
        <v>459862480</v>
      </c>
      <c r="F19" s="21">
        <f t="shared" si="3"/>
        <v>470690872</v>
      </c>
      <c r="G19" s="21">
        <f t="shared" si="3"/>
        <v>15465743</v>
      </c>
      <c r="H19" s="21">
        <f t="shared" si="3"/>
        <v>25413473</v>
      </c>
      <c r="I19" s="21">
        <f t="shared" si="3"/>
        <v>20999579</v>
      </c>
      <c r="J19" s="21">
        <f t="shared" si="3"/>
        <v>61878795</v>
      </c>
      <c r="K19" s="21">
        <f t="shared" si="3"/>
        <v>2739244</v>
      </c>
      <c r="L19" s="21">
        <f t="shared" si="3"/>
        <v>65705637</v>
      </c>
      <c r="M19" s="21">
        <f t="shared" si="3"/>
        <v>24994237</v>
      </c>
      <c r="N19" s="21">
        <f t="shared" si="3"/>
        <v>93439118</v>
      </c>
      <c r="O19" s="21">
        <f t="shared" si="3"/>
        <v>23741483</v>
      </c>
      <c r="P19" s="21">
        <f t="shared" si="3"/>
        <v>19216427</v>
      </c>
      <c r="Q19" s="21">
        <f t="shared" si="3"/>
        <v>22558175</v>
      </c>
      <c r="R19" s="21">
        <f t="shared" si="3"/>
        <v>65516085</v>
      </c>
      <c r="S19" s="21">
        <f t="shared" si="3"/>
        <v>16447989</v>
      </c>
      <c r="T19" s="21">
        <f t="shared" si="3"/>
        <v>28347482</v>
      </c>
      <c r="U19" s="21">
        <f t="shared" si="3"/>
        <v>20015775</v>
      </c>
      <c r="V19" s="21">
        <f t="shared" si="3"/>
        <v>64811246</v>
      </c>
      <c r="W19" s="21">
        <f t="shared" si="3"/>
        <v>285645244</v>
      </c>
      <c r="X19" s="21">
        <f t="shared" si="3"/>
        <v>470690872</v>
      </c>
      <c r="Y19" s="21">
        <f t="shared" si="3"/>
        <v>-185045628</v>
      </c>
      <c r="Z19" s="4">
        <f>+IF(X19&lt;&gt;0,+(Y19/X19)*100,0)</f>
        <v>-39.31362153120318</v>
      </c>
      <c r="AA19" s="19">
        <f>SUM(AA20:AA23)</f>
        <v>470690872</v>
      </c>
    </row>
    <row r="20" spans="1:27" ht="12.75">
      <c r="A20" s="5" t="s">
        <v>46</v>
      </c>
      <c r="B20" s="3"/>
      <c r="C20" s="22">
        <v>242842770</v>
      </c>
      <c r="D20" s="22"/>
      <c r="E20" s="23">
        <v>229849584</v>
      </c>
      <c r="F20" s="24">
        <v>233997884</v>
      </c>
      <c r="G20" s="24">
        <v>9184319</v>
      </c>
      <c r="H20" s="24">
        <v>18207235</v>
      </c>
      <c r="I20" s="24">
        <v>13525276</v>
      </c>
      <c r="J20" s="24">
        <v>40916830</v>
      </c>
      <c r="K20" s="24">
        <v>1836235</v>
      </c>
      <c r="L20" s="24">
        <v>25701013</v>
      </c>
      <c r="M20" s="24">
        <v>17435388</v>
      </c>
      <c r="N20" s="24">
        <v>44972636</v>
      </c>
      <c r="O20" s="24">
        <v>15374157</v>
      </c>
      <c r="P20" s="24">
        <v>11951541</v>
      </c>
      <c r="Q20" s="24">
        <v>14520003</v>
      </c>
      <c r="R20" s="24">
        <v>41845701</v>
      </c>
      <c r="S20" s="24">
        <v>9570604</v>
      </c>
      <c r="T20" s="24">
        <v>18955470</v>
      </c>
      <c r="U20" s="24">
        <v>11123405</v>
      </c>
      <c r="V20" s="24">
        <v>39649479</v>
      </c>
      <c r="W20" s="24">
        <v>167384646</v>
      </c>
      <c r="X20" s="24">
        <v>233997884</v>
      </c>
      <c r="Y20" s="24">
        <v>-66613238</v>
      </c>
      <c r="Z20" s="6">
        <v>-28.47</v>
      </c>
      <c r="AA20" s="22">
        <v>233997884</v>
      </c>
    </row>
    <row r="21" spans="1:27" ht="12.75">
      <c r="A21" s="5" t="s">
        <v>47</v>
      </c>
      <c r="B21" s="3"/>
      <c r="C21" s="22">
        <v>93023807</v>
      </c>
      <c r="D21" s="22"/>
      <c r="E21" s="23">
        <v>130211844</v>
      </c>
      <c r="F21" s="24">
        <v>131640777</v>
      </c>
      <c r="G21" s="24">
        <v>3504912</v>
      </c>
      <c r="H21" s="24">
        <v>3774241</v>
      </c>
      <c r="I21" s="24">
        <v>4007587</v>
      </c>
      <c r="J21" s="24">
        <v>11286740</v>
      </c>
      <c r="K21" s="24">
        <v>583570</v>
      </c>
      <c r="L21" s="24">
        <v>18215463</v>
      </c>
      <c r="M21" s="24">
        <v>4065932</v>
      </c>
      <c r="N21" s="24">
        <v>22864965</v>
      </c>
      <c r="O21" s="24">
        <v>4898741</v>
      </c>
      <c r="P21" s="24">
        <v>3736363</v>
      </c>
      <c r="Q21" s="24">
        <v>4571604</v>
      </c>
      <c r="R21" s="24">
        <v>13206708</v>
      </c>
      <c r="S21" s="24">
        <v>3805807</v>
      </c>
      <c r="T21" s="24">
        <v>5713288</v>
      </c>
      <c r="U21" s="24">
        <v>5591993</v>
      </c>
      <c r="V21" s="24">
        <v>15111088</v>
      </c>
      <c r="W21" s="24">
        <v>62469501</v>
      </c>
      <c r="X21" s="24">
        <v>131640777</v>
      </c>
      <c r="Y21" s="24">
        <v>-69171276</v>
      </c>
      <c r="Z21" s="6">
        <v>-52.55</v>
      </c>
      <c r="AA21" s="22">
        <v>131640777</v>
      </c>
    </row>
    <row r="22" spans="1:27" ht="12.75">
      <c r="A22" s="5" t="s">
        <v>48</v>
      </c>
      <c r="B22" s="3"/>
      <c r="C22" s="25">
        <v>54245628</v>
      </c>
      <c r="D22" s="25"/>
      <c r="E22" s="26">
        <v>54526386</v>
      </c>
      <c r="F22" s="27">
        <v>56636296</v>
      </c>
      <c r="G22" s="27">
        <v>1627308</v>
      </c>
      <c r="H22" s="27">
        <v>1956660</v>
      </c>
      <c r="I22" s="27">
        <v>1970824</v>
      </c>
      <c r="J22" s="27">
        <v>5554792</v>
      </c>
      <c r="K22" s="27">
        <v>7951</v>
      </c>
      <c r="L22" s="27">
        <v>11934498</v>
      </c>
      <c r="M22" s="27">
        <v>1978160</v>
      </c>
      <c r="N22" s="27">
        <v>13920609</v>
      </c>
      <c r="O22" s="27">
        <v>1940432</v>
      </c>
      <c r="P22" s="27">
        <v>1996822</v>
      </c>
      <c r="Q22" s="27">
        <v>1924909</v>
      </c>
      <c r="R22" s="27">
        <v>5862163</v>
      </c>
      <c r="S22" s="27">
        <v>1895750</v>
      </c>
      <c r="T22" s="27">
        <v>2126134</v>
      </c>
      <c r="U22" s="27">
        <v>2130265</v>
      </c>
      <c r="V22" s="27">
        <v>6152149</v>
      </c>
      <c r="W22" s="27">
        <v>31489713</v>
      </c>
      <c r="X22" s="27">
        <v>56636296</v>
      </c>
      <c r="Y22" s="27">
        <v>-25146583</v>
      </c>
      <c r="Z22" s="7">
        <v>-44.4</v>
      </c>
      <c r="AA22" s="25">
        <v>56636296</v>
      </c>
    </row>
    <row r="23" spans="1:27" ht="12.75">
      <c r="A23" s="5" t="s">
        <v>49</v>
      </c>
      <c r="B23" s="3"/>
      <c r="C23" s="22">
        <v>37441487</v>
      </c>
      <c r="D23" s="22"/>
      <c r="E23" s="23">
        <v>45274666</v>
      </c>
      <c r="F23" s="24">
        <v>48415915</v>
      </c>
      <c r="G23" s="24">
        <v>1149204</v>
      </c>
      <c r="H23" s="24">
        <v>1475337</v>
      </c>
      <c r="I23" s="24">
        <v>1495892</v>
      </c>
      <c r="J23" s="24">
        <v>4120433</v>
      </c>
      <c r="K23" s="24">
        <v>311488</v>
      </c>
      <c r="L23" s="24">
        <v>9854663</v>
      </c>
      <c r="M23" s="24">
        <v>1514757</v>
      </c>
      <c r="N23" s="24">
        <v>11680908</v>
      </c>
      <c r="O23" s="24">
        <v>1528153</v>
      </c>
      <c r="P23" s="24">
        <v>1531701</v>
      </c>
      <c r="Q23" s="24">
        <v>1541659</v>
      </c>
      <c r="R23" s="24">
        <v>4601513</v>
      </c>
      <c r="S23" s="24">
        <v>1175828</v>
      </c>
      <c r="T23" s="24">
        <v>1552590</v>
      </c>
      <c r="U23" s="24">
        <v>1170112</v>
      </c>
      <c r="V23" s="24">
        <v>3898530</v>
      </c>
      <c r="W23" s="24">
        <v>24301384</v>
      </c>
      <c r="X23" s="24">
        <v>48415915</v>
      </c>
      <c r="Y23" s="24">
        <v>-24114531</v>
      </c>
      <c r="Z23" s="6">
        <v>-49.81</v>
      </c>
      <c r="AA23" s="22">
        <v>48415915</v>
      </c>
    </row>
    <row r="24" spans="1:27" ht="12.75">
      <c r="A24" s="2" t="s">
        <v>50</v>
      </c>
      <c r="B24" s="8" t="s">
        <v>51</v>
      </c>
      <c r="C24" s="19">
        <v>30885558</v>
      </c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580015039</v>
      </c>
      <c r="D25" s="40">
        <f>+D5+D9+D15+D19+D24</f>
        <v>0</v>
      </c>
      <c r="E25" s="41">
        <f t="shared" si="4"/>
        <v>622224825</v>
      </c>
      <c r="F25" s="42">
        <f t="shared" si="4"/>
        <v>640755906</v>
      </c>
      <c r="G25" s="42">
        <f t="shared" si="4"/>
        <v>82647746</v>
      </c>
      <c r="H25" s="42">
        <f t="shared" si="4"/>
        <v>32218671</v>
      </c>
      <c r="I25" s="42">
        <f t="shared" si="4"/>
        <v>27958390</v>
      </c>
      <c r="J25" s="42">
        <f t="shared" si="4"/>
        <v>142824807</v>
      </c>
      <c r="K25" s="42">
        <f t="shared" si="4"/>
        <v>5068215</v>
      </c>
      <c r="L25" s="42">
        <f t="shared" si="4"/>
        <v>81011395</v>
      </c>
      <c r="M25" s="42">
        <f t="shared" si="4"/>
        <v>31670209</v>
      </c>
      <c r="N25" s="42">
        <f t="shared" si="4"/>
        <v>117749819</v>
      </c>
      <c r="O25" s="42">
        <f t="shared" si="4"/>
        <v>30664940</v>
      </c>
      <c r="P25" s="42">
        <f t="shared" si="4"/>
        <v>27769806</v>
      </c>
      <c r="Q25" s="42">
        <f t="shared" si="4"/>
        <v>81176140</v>
      </c>
      <c r="R25" s="42">
        <f t="shared" si="4"/>
        <v>139610886</v>
      </c>
      <c r="S25" s="42">
        <f t="shared" si="4"/>
        <v>25275734</v>
      </c>
      <c r="T25" s="42">
        <f t="shared" si="4"/>
        <v>36434762</v>
      </c>
      <c r="U25" s="42">
        <f t="shared" si="4"/>
        <v>40350522</v>
      </c>
      <c r="V25" s="42">
        <f t="shared" si="4"/>
        <v>102061018</v>
      </c>
      <c r="W25" s="42">
        <f t="shared" si="4"/>
        <v>502246530</v>
      </c>
      <c r="X25" s="42">
        <f t="shared" si="4"/>
        <v>640755906</v>
      </c>
      <c r="Y25" s="42">
        <f t="shared" si="4"/>
        <v>-138509376</v>
      </c>
      <c r="Z25" s="43">
        <f>+IF(X25&lt;&gt;0,+(Y25/X25)*100,0)</f>
        <v>-21.616558615067998</v>
      </c>
      <c r="AA25" s="40">
        <f>+AA5+AA9+AA15+AA19+AA24</f>
        <v>640755906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149172451</v>
      </c>
      <c r="D28" s="19">
        <f>SUM(D29:D31)</f>
        <v>0</v>
      </c>
      <c r="E28" s="20">
        <f t="shared" si="5"/>
        <v>167944339</v>
      </c>
      <c r="F28" s="21">
        <f t="shared" si="5"/>
        <v>166369282</v>
      </c>
      <c r="G28" s="21">
        <f t="shared" si="5"/>
        <v>8237977</v>
      </c>
      <c r="H28" s="21">
        <f t="shared" si="5"/>
        <v>7927983</v>
      </c>
      <c r="I28" s="21">
        <f t="shared" si="5"/>
        <v>7769164</v>
      </c>
      <c r="J28" s="21">
        <f t="shared" si="5"/>
        <v>23935124</v>
      </c>
      <c r="K28" s="21">
        <f t="shared" si="5"/>
        <v>37770097</v>
      </c>
      <c r="L28" s="21">
        <f t="shared" si="5"/>
        <v>12647764</v>
      </c>
      <c r="M28" s="21">
        <f t="shared" si="5"/>
        <v>11223417</v>
      </c>
      <c r="N28" s="21">
        <f t="shared" si="5"/>
        <v>61641278</v>
      </c>
      <c r="O28" s="21">
        <f t="shared" si="5"/>
        <v>7670060</v>
      </c>
      <c r="P28" s="21">
        <f t="shared" si="5"/>
        <v>9975103</v>
      </c>
      <c r="Q28" s="21">
        <f t="shared" si="5"/>
        <v>11076999</v>
      </c>
      <c r="R28" s="21">
        <f t="shared" si="5"/>
        <v>28722162</v>
      </c>
      <c r="S28" s="21">
        <f t="shared" si="5"/>
        <v>8473839</v>
      </c>
      <c r="T28" s="21">
        <f t="shared" si="5"/>
        <v>9523139</v>
      </c>
      <c r="U28" s="21">
        <f t="shared" si="5"/>
        <v>14359024</v>
      </c>
      <c r="V28" s="21">
        <f t="shared" si="5"/>
        <v>32356002</v>
      </c>
      <c r="W28" s="21">
        <f t="shared" si="5"/>
        <v>146654566</v>
      </c>
      <c r="X28" s="21">
        <f t="shared" si="5"/>
        <v>166369282</v>
      </c>
      <c r="Y28" s="21">
        <f t="shared" si="5"/>
        <v>-19714716</v>
      </c>
      <c r="Z28" s="4">
        <f>+IF(X28&lt;&gt;0,+(Y28/X28)*100,0)</f>
        <v>-11.849973602699086</v>
      </c>
      <c r="AA28" s="19">
        <f>SUM(AA29:AA31)</f>
        <v>166369282</v>
      </c>
    </row>
    <row r="29" spans="1:27" ht="12.75">
      <c r="A29" s="5" t="s">
        <v>32</v>
      </c>
      <c r="B29" s="3"/>
      <c r="C29" s="22">
        <v>72341749</v>
      </c>
      <c r="D29" s="22"/>
      <c r="E29" s="23">
        <v>68593256</v>
      </c>
      <c r="F29" s="24">
        <v>65736975</v>
      </c>
      <c r="G29" s="24">
        <v>2076067</v>
      </c>
      <c r="H29" s="24">
        <v>2070592</v>
      </c>
      <c r="I29" s="24">
        <v>3061949</v>
      </c>
      <c r="J29" s="24">
        <v>7208608</v>
      </c>
      <c r="K29" s="24">
        <v>3850476</v>
      </c>
      <c r="L29" s="24">
        <v>4893488</v>
      </c>
      <c r="M29" s="24">
        <v>4745759</v>
      </c>
      <c r="N29" s="24">
        <v>13489723</v>
      </c>
      <c r="O29" s="24">
        <v>2704418</v>
      </c>
      <c r="P29" s="24">
        <v>2586689</v>
      </c>
      <c r="Q29" s="24">
        <v>3013692</v>
      </c>
      <c r="R29" s="24">
        <v>8304799</v>
      </c>
      <c r="S29" s="24">
        <v>2041712</v>
      </c>
      <c r="T29" s="24">
        <v>2003711</v>
      </c>
      <c r="U29" s="24">
        <v>4433955</v>
      </c>
      <c r="V29" s="24">
        <v>8479378</v>
      </c>
      <c r="W29" s="24">
        <v>37482508</v>
      </c>
      <c r="X29" s="24">
        <v>65736975</v>
      </c>
      <c r="Y29" s="24">
        <v>-28254467</v>
      </c>
      <c r="Z29" s="6">
        <v>-42.98</v>
      </c>
      <c r="AA29" s="22">
        <v>65736975</v>
      </c>
    </row>
    <row r="30" spans="1:27" ht="12.75">
      <c r="A30" s="5" t="s">
        <v>33</v>
      </c>
      <c r="B30" s="3"/>
      <c r="C30" s="25">
        <v>75204030</v>
      </c>
      <c r="D30" s="25"/>
      <c r="E30" s="26">
        <v>97173349</v>
      </c>
      <c r="F30" s="27">
        <v>98871438</v>
      </c>
      <c r="G30" s="27">
        <v>5515265</v>
      </c>
      <c r="H30" s="27">
        <v>5740841</v>
      </c>
      <c r="I30" s="27">
        <v>4567147</v>
      </c>
      <c r="J30" s="27">
        <v>15823253</v>
      </c>
      <c r="K30" s="27">
        <v>34447866</v>
      </c>
      <c r="L30" s="27">
        <v>7613811</v>
      </c>
      <c r="M30" s="27">
        <v>6376633</v>
      </c>
      <c r="N30" s="27">
        <v>48438310</v>
      </c>
      <c r="O30" s="27">
        <v>4886223</v>
      </c>
      <c r="P30" s="27">
        <v>7327661</v>
      </c>
      <c r="Q30" s="27">
        <v>7979268</v>
      </c>
      <c r="R30" s="27">
        <v>20193152</v>
      </c>
      <c r="S30" s="27">
        <v>6428133</v>
      </c>
      <c r="T30" s="27">
        <v>7468394</v>
      </c>
      <c r="U30" s="27">
        <v>9836692</v>
      </c>
      <c r="V30" s="27">
        <v>23733219</v>
      </c>
      <c r="W30" s="27">
        <v>108187934</v>
      </c>
      <c r="X30" s="27">
        <v>98871438</v>
      </c>
      <c r="Y30" s="27">
        <v>9316496</v>
      </c>
      <c r="Z30" s="7">
        <v>9.42</v>
      </c>
      <c r="AA30" s="25">
        <v>98871438</v>
      </c>
    </row>
    <row r="31" spans="1:27" ht="12.75">
      <c r="A31" s="5" t="s">
        <v>34</v>
      </c>
      <c r="B31" s="3"/>
      <c r="C31" s="22">
        <v>1626672</v>
      </c>
      <c r="D31" s="22"/>
      <c r="E31" s="23">
        <v>2177734</v>
      </c>
      <c r="F31" s="24">
        <v>1760869</v>
      </c>
      <c r="G31" s="24">
        <v>646645</v>
      </c>
      <c r="H31" s="24">
        <v>116550</v>
      </c>
      <c r="I31" s="24">
        <v>140068</v>
      </c>
      <c r="J31" s="24">
        <v>903263</v>
      </c>
      <c r="K31" s="24">
        <v>-528245</v>
      </c>
      <c r="L31" s="24">
        <v>140465</v>
      </c>
      <c r="M31" s="24">
        <v>101025</v>
      </c>
      <c r="N31" s="24">
        <v>-286755</v>
      </c>
      <c r="O31" s="24">
        <v>79419</v>
      </c>
      <c r="P31" s="24">
        <v>60753</v>
      </c>
      <c r="Q31" s="24">
        <v>84039</v>
      </c>
      <c r="R31" s="24">
        <v>224211</v>
      </c>
      <c r="S31" s="24">
        <v>3994</v>
      </c>
      <c r="T31" s="24">
        <v>51034</v>
      </c>
      <c r="U31" s="24">
        <v>88377</v>
      </c>
      <c r="V31" s="24">
        <v>143405</v>
      </c>
      <c r="W31" s="24">
        <v>984124</v>
      </c>
      <c r="X31" s="24">
        <v>1760869</v>
      </c>
      <c r="Y31" s="24">
        <v>-776745</v>
      </c>
      <c r="Z31" s="6">
        <v>-44.11</v>
      </c>
      <c r="AA31" s="22">
        <v>1760869</v>
      </c>
    </row>
    <row r="32" spans="1:27" ht="12.75">
      <c r="A32" s="2" t="s">
        <v>35</v>
      </c>
      <c r="B32" s="3"/>
      <c r="C32" s="19">
        <f aca="true" t="shared" si="6" ref="C32:Y32">SUM(C33:C37)</f>
        <v>75366371</v>
      </c>
      <c r="D32" s="19">
        <f>SUM(D33:D37)</f>
        <v>0</v>
      </c>
      <c r="E32" s="20">
        <f t="shared" si="6"/>
        <v>44739510</v>
      </c>
      <c r="F32" s="21">
        <f t="shared" si="6"/>
        <v>44994158</v>
      </c>
      <c r="G32" s="21">
        <f t="shared" si="6"/>
        <v>2038214</v>
      </c>
      <c r="H32" s="21">
        <f t="shared" si="6"/>
        <v>3415659</v>
      </c>
      <c r="I32" s="21">
        <f t="shared" si="6"/>
        <v>3490606</v>
      </c>
      <c r="J32" s="21">
        <f t="shared" si="6"/>
        <v>8944479</v>
      </c>
      <c r="K32" s="21">
        <f t="shared" si="6"/>
        <v>1690743</v>
      </c>
      <c r="L32" s="21">
        <f t="shared" si="6"/>
        <v>6571062</v>
      </c>
      <c r="M32" s="21">
        <f t="shared" si="6"/>
        <v>3611713</v>
      </c>
      <c r="N32" s="21">
        <f t="shared" si="6"/>
        <v>11873518</v>
      </c>
      <c r="O32" s="21">
        <f t="shared" si="6"/>
        <v>3733699</v>
      </c>
      <c r="P32" s="21">
        <f t="shared" si="6"/>
        <v>3590150</v>
      </c>
      <c r="Q32" s="21">
        <f t="shared" si="6"/>
        <v>3796014</v>
      </c>
      <c r="R32" s="21">
        <f t="shared" si="6"/>
        <v>11119863</v>
      </c>
      <c r="S32" s="21">
        <f t="shared" si="6"/>
        <v>3609619</v>
      </c>
      <c r="T32" s="21">
        <f t="shared" si="6"/>
        <v>3597413</v>
      </c>
      <c r="U32" s="21">
        <f t="shared" si="6"/>
        <v>4127251</v>
      </c>
      <c r="V32" s="21">
        <f t="shared" si="6"/>
        <v>11334283</v>
      </c>
      <c r="W32" s="21">
        <f t="shared" si="6"/>
        <v>43272143</v>
      </c>
      <c r="X32" s="21">
        <f t="shared" si="6"/>
        <v>44994158</v>
      </c>
      <c r="Y32" s="21">
        <f t="shared" si="6"/>
        <v>-1722015</v>
      </c>
      <c r="Z32" s="4">
        <f>+IF(X32&lt;&gt;0,+(Y32/X32)*100,0)</f>
        <v>-3.8271968552006244</v>
      </c>
      <c r="AA32" s="19">
        <f>SUM(AA33:AA37)</f>
        <v>44994158</v>
      </c>
    </row>
    <row r="33" spans="1:27" ht="12.75">
      <c r="A33" s="5" t="s">
        <v>36</v>
      </c>
      <c r="B33" s="3"/>
      <c r="C33" s="22">
        <v>7709649</v>
      </c>
      <c r="D33" s="22"/>
      <c r="E33" s="23">
        <v>21198383</v>
      </c>
      <c r="F33" s="24">
        <v>21216842</v>
      </c>
      <c r="G33" s="24">
        <v>322396</v>
      </c>
      <c r="H33" s="24">
        <v>1671880</v>
      </c>
      <c r="I33" s="24">
        <v>1590461</v>
      </c>
      <c r="J33" s="24">
        <v>3584737</v>
      </c>
      <c r="K33" s="24">
        <v>1391557</v>
      </c>
      <c r="L33" s="24">
        <v>1588487</v>
      </c>
      <c r="M33" s="24">
        <v>1743656</v>
      </c>
      <c r="N33" s="24">
        <v>4723700</v>
      </c>
      <c r="O33" s="24">
        <v>1690026</v>
      </c>
      <c r="P33" s="24">
        <v>1772646</v>
      </c>
      <c r="Q33" s="24">
        <v>1835331</v>
      </c>
      <c r="R33" s="24">
        <v>5298003</v>
      </c>
      <c r="S33" s="24">
        <v>1612962</v>
      </c>
      <c r="T33" s="24">
        <v>1669149</v>
      </c>
      <c r="U33" s="24">
        <v>1961587</v>
      </c>
      <c r="V33" s="24">
        <v>5243698</v>
      </c>
      <c r="W33" s="24">
        <v>18850138</v>
      </c>
      <c r="X33" s="24">
        <v>21216842</v>
      </c>
      <c r="Y33" s="24">
        <v>-2366704</v>
      </c>
      <c r="Z33" s="6">
        <v>-11.15</v>
      </c>
      <c r="AA33" s="22">
        <v>21216842</v>
      </c>
    </row>
    <row r="34" spans="1:27" ht="12.75">
      <c r="A34" s="5" t="s">
        <v>37</v>
      </c>
      <c r="B34" s="3"/>
      <c r="C34" s="22">
        <v>12054980</v>
      </c>
      <c r="D34" s="22"/>
      <c r="E34" s="23">
        <v>2518</v>
      </c>
      <c r="F34" s="24">
        <v>2518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2518</v>
      </c>
      <c r="Y34" s="24">
        <v>-2518</v>
      </c>
      <c r="Z34" s="6">
        <v>-100</v>
      </c>
      <c r="AA34" s="22">
        <v>2518</v>
      </c>
    </row>
    <row r="35" spans="1:27" ht="12.75">
      <c r="A35" s="5" t="s">
        <v>38</v>
      </c>
      <c r="B35" s="3"/>
      <c r="C35" s="22">
        <v>51982895</v>
      </c>
      <c r="D35" s="22"/>
      <c r="E35" s="23">
        <v>20122589</v>
      </c>
      <c r="F35" s="24">
        <v>20158778</v>
      </c>
      <c r="G35" s="24">
        <v>1177544</v>
      </c>
      <c r="H35" s="24">
        <v>1460056</v>
      </c>
      <c r="I35" s="24">
        <v>1582103</v>
      </c>
      <c r="J35" s="24">
        <v>4219703</v>
      </c>
      <c r="K35" s="24">
        <v>533938</v>
      </c>
      <c r="L35" s="24">
        <v>1591173</v>
      </c>
      <c r="M35" s="24">
        <v>1591873</v>
      </c>
      <c r="N35" s="24">
        <v>3716984</v>
      </c>
      <c r="O35" s="24">
        <v>1792552</v>
      </c>
      <c r="P35" s="24">
        <v>1570122</v>
      </c>
      <c r="Q35" s="24">
        <v>1706406</v>
      </c>
      <c r="R35" s="24">
        <v>5069080</v>
      </c>
      <c r="S35" s="24">
        <v>1748872</v>
      </c>
      <c r="T35" s="24">
        <v>1682518</v>
      </c>
      <c r="U35" s="24">
        <v>1864723</v>
      </c>
      <c r="V35" s="24">
        <v>5296113</v>
      </c>
      <c r="W35" s="24">
        <v>18301880</v>
      </c>
      <c r="X35" s="24">
        <v>20158778</v>
      </c>
      <c r="Y35" s="24">
        <v>-1856898</v>
      </c>
      <c r="Z35" s="6">
        <v>-9.21</v>
      </c>
      <c r="AA35" s="22">
        <v>20158778</v>
      </c>
    </row>
    <row r="36" spans="1:27" ht="12.75">
      <c r="A36" s="5" t="s">
        <v>39</v>
      </c>
      <c r="B36" s="3"/>
      <c r="C36" s="22">
        <v>3618847</v>
      </c>
      <c r="D36" s="22"/>
      <c r="E36" s="23">
        <v>3416020</v>
      </c>
      <c r="F36" s="24">
        <v>3616020</v>
      </c>
      <c r="G36" s="24">
        <v>538274</v>
      </c>
      <c r="H36" s="24">
        <v>283723</v>
      </c>
      <c r="I36" s="24">
        <v>318042</v>
      </c>
      <c r="J36" s="24">
        <v>1140039</v>
      </c>
      <c r="K36" s="24">
        <v>-234752</v>
      </c>
      <c r="L36" s="24">
        <v>3391402</v>
      </c>
      <c r="M36" s="24">
        <v>276184</v>
      </c>
      <c r="N36" s="24">
        <v>3432834</v>
      </c>
      <c r="O36" s="24">
        <v>251121</v>
      </c>
      <c r="P36" s="24">
        <v>247382</v>
      </c>
      <c r="Q36" s="24">
        <v>254277</v>
      </c>
      <c r="R36" s="24">
        <v>752780</v>
      </c>
      <c r="S36" s="24">
        <v>247785</v>
      </c>
      <c r="T36" s="24">
        <v>245746</v>
      </c>
      <c r="U36" s="24">
        <v>300941</v>
      </c>
      <c r="V36" s="24">
        <v>794472</v>
      </c>
      <c r="W36" s="24">
        <v>6120125</v>
      </c>
      <c r="X36" s="24">
        <v>3616020</v>
      </c>
      <c r="Y36" s="24">
        <v>2504105</v>
      </c>
      <c r="Z36" s="6">
        <v>69.25</v>
      </c>
      <c r="AA36" s="22">
        <v>3616020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59975542</v>
      </c>
      <c r="D38" s="19">
        <f>SUM(D39:D41)</f>
        <v>0</v>
      </c>
      <c r="E38" s="20">
        <f t="shared" si="7"/>
        <v>66570984</v>
      </c>
      <c r="F38" s="21">
        <f t="shared" si="7"/>
        <v>64874140</v>
      </c>
      <c r="G38" s="21">
        <f t="shared" si="7"/>
        <v>1721570</v>
      </c>
      <c r="H38" s="21">
        <f t="shared" si="7"/>
        <v>1997413</v>
      </c>
      <c r="I38" s="21">
        <f t="shared" si="7"/>
        <v>2137583</v>
      </c>
      <c r="J38" s="21">
        <f t="shared" si="7"/>
        <v>5856566</v>
      </c>
      <c r="K38" s="21">
        <f t="shared" si="7"/>
        <v>271359</v>
      </c>
      <c r="L38" s="21">
        <f t="shared" si="7"/>
        <v>1276169</v>
      </c>
      <c r="M38" s="21">
        <f t="shared" si="7"/>
        <v>2856925</v>
      </c>
      <c r="N38" s="21">
        <f t="shared" si="7"/>
        <v>4404453</v>
      </c>
      <c r="O38" s="21">
        <f t="shared" si="7"/>
        <v>2122422</v>
      </c>
      <c r="P38" s="21">
        <f t="shared" si="7"/>
        <v>2059878</v>
      </c>
      <c r="Q38" s="21">
        <f t="shared" si="7"/>
        <v>2808687</v>
      </c>
      <c r="R38" s="21">
        <f t="shared" si="7"/>
        <v>6990987</v>
      </c>
      <c r="S38" s="21">
        <f t="shared" si="7"/>
        <v>2083472</v>
      </c>
      <c r="T38" s="21">
        <f t="shared" si="7"/>
        <v>1968531</v>
      </c>
      <c r="U38" s="21">
        <f t="shared" si="7"/>
        <v>2976196</v>
      </c>
      <c r="V38" s="21">
        <f t="shared" si="7"/>
        <v>7028199</v>
      </c>
      <c r="W38" s="21">
        <f t="shared" si="7"/>
        <v>24280205</v>
      </c>
      <c r="X38" s="21">
        <f t="shared" si="7"/>
        <v>64874140</v>
      </c>
      <c r="Y38" s="21">
        <f t="shared" si="7"/>
        <v>-40593935</v>
      </c>
      <c r="Z38" s="4">
        <f>+IF(X38&lt;&gt;0,+(Y38/X38)*100,0)</f>
        <v>-62.57336898801279</v>
      </c>
      <c r="AA38" s="19">
        <f>SUM(AA39:AA41)</f>
        <v>64874140</v>
      </c>
    </row>
    <row r="39" spans="1:27" ht="12.75">
      <c r="A39" s="5" t="s">
        <v>42</v>
      </c>
      <c r="B39" s="3"/>
      <c r="C39" s="22">
        <v>11802622</v>
      </c>
      <c r="D39" s="22"/>
      <c r="E39" s="23">
        <v>14479949</v>
      </c>
      <c r="F39" s="24">
        <v>13586800</v>
      </c>
      <c r="G39" s="24">
        <v>1381484</v>
      </c>
      <c r="H39" s="24">
        <v>972790</v>
      </c>
      <c r="I39" s="24">
        <v>1084172</v>
      </c>
      <c r="J39" s="24">
        <v>3438446</v>
      </c>
      <c r="K39" s="24">
        <v>-440379</v>
      </c>
      <c r="L39" s="24">
        <v>952675</v>
      </c>
      <c r="M39" s="24">
        <v>992122</v>
      </c>
      <c r="N39" s="24">
        <v>1504418</v>
      </c>
      <c r="O39" s="24">
        <v>1049311</v>
      </c>
      <c r="P39" s="24">
        <v>1052994</v>
      </c>
      <c r="Q39" s="24">
        <v>1187887</v>
      </c>
      <c r="R39" s="24">
        <v>3290192</v>
      </c>
      <c r="S39" s="24">
        <v>1081779</v>
      </c>
      <c r="T39" s="24">
        <v>981551</v>
      </c>
      <c r="U39" s="24">
        <v>1232634</v>
      </c>
      <c r="V39" s="24">
        <v>3295964</v>
      </c>
      <c r="W39" s="24">
        <v>11529020</v>
      </c>
      <c r="X39" s="24">
        <v>13586800</v>
      </c>
      <c r="Y39" s="24">
        <v>-2057780</v>
      </c>
      <c r="Z39" s="6">
        <v>-15.15</v>
      </c>
      <c r="AA39" s="22">
        <v>13586800</v>
      </c>
    </row>
    <row r="40" spans="1:27" ht="12.75">
      <c r="A40" s="5" t="s">
        <v>43</v>
      </c>
      <c r="B40" s="3"/>
      <c r="C40" s="22">
        <v>48172920</v>
      </c>
      <c r="D40" s="22"/>
      <c r="E40" s="23">
        <v>52091035</v>
      </c>
      <c r="F40" s="24">
        <v>51287340</v>
      </c>
      <c r="G40" s="24">
        <v>340086</v>
      </c>
      <c r="H40" s="24">
        <v>1024623</v>
      </c>
      <c r="I40" s="24">
        <v>1053411</v>
      </c>
      <c r="J40" s="24">
        <v>2418120</v>
      </c>
      <c r="K40" s="24">
        <v>711738</v>
      </c>
      <c r="L40" s="24">
        <v>323494</v>
      </c>
      <c r="M40" s="24">
        <v>1864803</v>
      </c>
      <c r="N40" s="24">
        <v>2900035</v>
      </c>
      <c r="O40" s="24">
        <v>1073111</v>
      </c>
      <c r="P40" s="24">
        <v>1006884</v>
      </c>
      <c r="Q40" s="24">
        <v>1620800</v>
      </c>
      <c r="R40" s="24">
        <v>3700795</v>
      </c>
      <c r="S40" s="24">
        <v>1001693</v>
      </c>
      <c r="T40" s="24">
        <v>986980</v>
      </c>
      <c r="U40" s="24">
        <v>1743562</v>
      </c>
      <c r="V40" s="24">
        <v>3732235</v>
      </c>
      <c r="W40" s="24">
        <v>12751185</v>
      </c>
      <c r="X40" s="24">
        <v>51287340</v>
      </c>
      <c r="Y40" s="24">
        <v>-38536155</v>
      </c>
      <c r="Z40" s="6">
        <v>-75.14</v>
      </c>
      <c r="AA40" s="22">
        <v>51287340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245524043</v>
      </c>
      <c r="D42" s="19">
        <f>SUM(D43:D46)</f>
        <v>0</v>
      </c>
      <c r="E42" s="20">
        <f t="shared" si="8"/>
        <v>295005933</v>
      </c>
      <c r="F42" s="21">
        <f t="shared" si="8"/>
        <v>279383834</v>
      </c>
      <c r="G42" s="21">
        <f t="shared" si="8"/>
        <v>4560766</v>
      </c>
      <c r="H42" s="21">
        <f t="shared" si="8"/>
        <v>6028134</v>
      </c>
      <c r="I42" s="21">
        <f t="shared" si="8"/>
        <v>30314924</v>
      </c>
      <c r="J42" s="21">
        <f t="shared" si="8"/>
        <v>40903824</v>
      </c>
      <c r="K42" s="21">
        <f t="shared" si="8"/>
        <v>15131104</v>
      </c>
      <c r="L42" s="21">
        <f t="shared" si="8"/>
        <v>15752692</v>
      </c>
      <c r="M42" s="21">
        <f t="shared" si="8"/>
        <v>26384171</v>
      </c>
      <c r="N42" s="21">
        <f t="shared" si="8"/>
        <v>57267967</v>
      </c>
      <c r="O42" s="21">
        <f t="shared" si="8"/>
        <v>13484426</v>
      </c>
      <c r="P42" s="21">
        <f t="shared" si="8"/>
        <v>14800186</v>
      </c>
      <c r="Q42" s="21">
        <f t="shared" si="8"/>
        <v>13265867</v>
      </c>
      <c r="R42" s="21">
        <f t="shared" si="8"/>
        <v>41550479</v>
      </c>
      <c r="S42" s="21">
        <f t="shared" si="8"/>
        <v>20111862</v>
      </c>
      <c r="T42" s="21">
        <f t="shared" si="8"/>
        <v>19600308</v>
      </c>
      <c r="U42" s="21">
        <f t="shared" si="8"/>
        <v>25646774</v>
      </c>
      <c r="V42" s="21">
        <f t="shared" si="8"/>
        <v>65358944</v>
      </c>
      <c r="W42" s="21">
        <f t="shared" si="8"/>
        <v>205081214</v>
      </c>
      <c r="X42" s="21">
        <f t="shared" si="8"/>
        <v>279427516</v>
      </c>
      <c r="Y42" s="21">
        <f t="shared" si="8"/>
        <v>-74346302</v>
      </c>
      <c r="Z42" s="4">
        <f>+IF(X42&lt;&gt;0,+(Y42/X42)*100,0)</f>
        <v>-26.60665029137646</v>
      </c>
      <c r="AA42" s="19">
        <f>SUM(AA43:AA46)</f>
        <v>279383834</v>
      </c>
    </row>
    <row r="43" spans="1:27" ht="12.75">
      <c r="A43" s="5" t="s">
        <v>46</v>
      </c>
      <c r="B43" s="3"/>
      <c r="C43" s="22">
        <v>133256785</v>
      </c>
      <c r="D43" s="22"/>
      <c r="E43" s="23">
        <v>174648038</v>
      </c>
      <c r="F43" s="24">
        <v>149868038</v>
      </c>
      <c r="G43" s="24">
        <v>779567</v>
      </c>
      <c r="H43" s="24">
        <v>1834709</v>
      </c>
      <c r="I43" s="24">
        <v>20307104</v>
      </c>
      <c r="J43" s="24">
        <v>22921380</v>
      </c>
      <c r="K43" s="24">
        <v>10692607</v>
      </c>
      <c r="L43" s="24">
        <v>9728364</v>
      </c>
      <c r="M43" s="24">
        <v>9839448</v>
      </c>
      <c r="N43" s="24">
        <v>30260419</v>
      </c>
      <c r="O43" s="24">
        <v>8734034</v>
      </c>
      <c r="P43" s="24">
        <v>9441667</v>
      </c>
      <c r="Q43" s="24">
        <v>8381625</v>
      </c>
      <c r="R43" s="24">
        <v>26557326</v>
      </c>
      <c r="S43" s="24">
        <v>9184243</v>
      </c>
      <c r="T43" s="24">
        <v>8376830</v>
      </c>
      <c r="U43" s="24">
        <v>17610998</v>
      </c>
      <c r="V43" s="24">
        <v>35172071</v>
      </c>
      <c r="W43" s="24">
        <v>114911196</v>
      </c>
      <c r="X43" s="24">
        <v>149868038</v>
      </c>
      <c r="Y43" s="24">
        <v>-34956842</v>
      </c>
      <c r="Z43" s="6">
        <v>-23.33</v>
      </c>
      <c r="AA43" s="22">
        <v>149868038</v>
      </c>
    </row>
    <row r="44" spans="1:27" ht="12.75">
      <c r="A44" s="5" t="s">
        <v>47</v>
      </c>
      <c r="B44" s="3"/>
      <c r="C44" s="22">
        <v>71372447</v>
      </c>
      <c r="D44" s="22"/>
      <c r="E44" s="23">
        <v>76619707</v>
      </c>
      <c r="F44" s="24">
        <v>81950334</v>
      </c>
      <c r="G44" s="24">
        <v>3373778</v>
      </c>
      <c r="H44" s="24">
        <v>1715440</v>
      </c>
      <c r="I44" s="24">
        <v>7155590</v>
      </c>
      <c r="J44" s="24">
        <v>12244808</v>
      </c>
      <c r="K44" s="24">
        <v>1322179</v>
      </c>
      <c r="L44" s="24">
        <v>2089406</v>
      </c>
      <c r="M44" s="24">
        <v>13796166</v>
      </c>
      <c r="N44" s="24">
        <v>17207751</v>
      </c>
      <c r="O44" s="24">
        <v>2022090</v>
      </c>
      <c r="P44" s="24">
        <v>1881729</v>
      </c>
      <c r="Q44" s="24">
        <v>835245</v>
      </c>
      <c r="R44" s="24">
        <v>4739064</v>
      </c>
      <c r="S44" s="24">
        <v>8307857</v>
      </c>
      <c r="T44" s="24">
        <v>7562605</v>
      </c>
      <c r="U44" s="24">
        <v>3229289</v>
      </c>
      <c r="V44" s="24">
        <v>19099751</v>
      </c>
      <c r="W44" s="24">
        <v>53291374</v>
      </c>
      <c r="X44" s="24">
        <v>81950334</v>
      </c>
      <c r="Y44" s="24">
        <v>-28658960</v>
      </c>
      <c r="Z44" s="6">
        <v>-34.97</v>
      </c>
      <c r="AA44" s="22">
        <v>81950334</v>
      </c>
    </row>
    <row r="45" spans="1:27" ht="12.75">
      <c r="A45" s="5" t="s">
        <v>48</v>
      </c>
      <c r="B45" s="3"/>
      <c r="C45" s="25">
        <v>23633931</v>
      </c>
      <c r="D45" s="25"/>
      <c r="E45" s="26">
        <v>24785470</v>
      </c>
      <c r="F45" s="27">
        <v>28232744</v>
      </c>
      <c r="G45" s="27">
        <v>201338</v>
      </c>
      <c r="H45" s="27">
        <v>1264208</v>
      </c>
      <c r="I45" s="27">
        <v>1652880</v>
      </c>
      <c r="J45" s="27">
        <v>3118426</v>
      </c>
      <c r="K45" s="27">
        <v>2003656</v>
      </c>
      <c r="L45" s="27">
        <v>2577924</v>
      </c>
      <c r="M45" s="27">
        <v>1291273</v>
      </c>
      <c r="N45" s="27">
        <v>5872853</v>
      </c>
      <c r="O45" s="27">
        <v>1265687</v>
      </c>
      <c r="P45" s="27">
        <v>1837735</v>
      </c>
      <c r="Q45" s="27">
        <v>2405860</v>
      </c>
      <c r="R45" s="27">
        <v>5509282</v>
      </c>
      <c r="S45" s="27">
        <v>1315319</v>
      </c>
      <c r="T45" s="27">
        <v>2241509</v>
      </c>
      <c r="U45" s="27">
        <v>2394203</v>
      </c>
      <c r="V45" s="27">
        <v>5951031</v>
      </c>
      <c r="W45" s="27">
        <v>20451592</v>
      </c>
      <c r="X45" s="27">
        <v>28232744</v>
      </c>
      <c r="Y45" s="27">
        <v>-7781152</v>
      </c>
      <c r="Z45" s="7">
        <v>-27.56</v>
      </c>
      <c r="AA45" s="25">
        <v>28232744</v>
      </c>
    </row>
    <row r="46" spans="1:27" ht="12.75">
      <c r="A46" s="5" t="s">
        <v>49</v>
      </c>
      <c r="B46" s="3"/>
      <c r="C46" s="22">
        <v>17260880</v>
      </c>
      <c r="D46" s="22"/>
      <c r="E46" s="23">
        <v>18952718</v>
      </c>
      <c r="F46" s="24">
        <v>19332718</v>
      </c>
      <c r="G46" s="24">
        <v>206083</v>
      </c>
      <c r="H46" s="24">
        <v>1213777</v>
      </c>
      <c r="I46" s="24">
        <v>1199350</v>
      </c>
      <c r="J46" s="24">
        <v>2619210</v>
      </c>
      <c r="K46" s="24">
        <v>1112662</v>
      </c>
      <c r="L46" s="24">
        <v>1356998</v>
      </c>
      <c r="M46" s="24">
        <v>1457284</v>
      </c>
      <c r="N46" s="24">
        <v>3926944</v>
      </c>
      <c r="O46" s="24">
        <v>1462615</v>
      </c>
      <c r="P46" s="24">
        <v>1639055</v>
      </c>
      <c r="Q46" s="24">
        <v>1643137</v>
      </c>
      <c r="R46" s="24">
        <v>4744807</v>
      </c>
      <c r="S46" s="24">
        <v>1304443</v>
      </c>
      <c r="T46" s="24">
        <v>1419364</v>
      </c>
      <c r="U46" s="24">
        <v>2412284</v>
      </c>
      <c r="V46" s="24">
        <v>5136091</v>
      </c>
      <c r="W46" s="24">
        <v>16427052</v>
      </c>
      <c r="X46" s="24">
        <v>19376400</v>
      </c>
      <c r="Y46" s="24">
        <v>-2949348</v>
      </c>
      <c r="Z46" s="6">
        <v>-15.22</v>
      </c>
      <c r="AA46" s="22">
        <v>19332718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530038407</v>
      </c>
      <c r="D48" s="40">
        <f>+D28+D32+D38+D42+D47</f>
        <v>0</v>
      </c>
      <c r="E48" s="41">
        <f t="shared" si="9"/>
        <v>574260766</v>
      </c>
      <c r="F48" s="42">
        <f t="shared" si="9"/>
        <v>555621414</v>
      </c>
      <c r="G48" s="42">
        <f t="shared" si="9"/>
        <v>16558527</v>
      </c>
      <c r="H48" s="42">
        <f t="shared" si="9"/>
        <v>19369189</v>
      </c>
      <c r="I48" s="42">
        <f t="shared" si="9"/>
        <v>43712277</v>
      </c>
      <c r="J48" s="42">
        <f t="shared" si="9"/>
        <v>79639993</v>
      </c>
      <c r="K48" s="42">
        <f t="shared" si="9"/>
        <v>54863303</v>
      </c>
      <c r="L48" s="42">
        <f t="shared" si="9"/>
        <v>36247687</v>
      </c>
      <c r="M48" s="42">
        <f t="shared" si="9"/>
        <v>44076226</v>
      </c>
      <c r="N48" s="42">
        <f t="shared" si="9"/>
        <v>135187216</v>
      </c>
      <c r="O48" s="42">
        <f t="shared" si="9"/>
        <v>27010607</v>
      </c>
      <c r="P48" s="42">
        <f t="shared" si="9"/>
        <v>30425317</v>
      </c>
      <c r="Q48" s="42">
        <f t="shared" si="9"/>
        <v>30947567</v>
      </c>
      <c r="R48" s="42">
        <f t="shared" si="9"/>
        <v>88383491</v>
      </c>
      <c r="S48" s="42">
        <f t="shared" si="9"/>
        <v>34278792</v>
      </c>
      <c r="T48" s="42">
        <f t="shared" si="9"/>
        <v>34689391</v>
      </c>
      <c r="U48" s="42">
        <f t="shared" si="9"/>
        <v>47109245</v>
      </c>
      <c r="V48" s="42">
        <f t="shared" si="9"/>
        <v>116077428</v>
      </c>
      <c r="W48" s="42">
        <f t="shared" si="9"/>
        <v>419288128</v>
      </c>
      <c r="X48" s="42">
        <f t="shared" si="9"/>
        <v>555665096</v>
      </c>
      <c r="Y48" s="42">
        <f t="shared" si="9"/>
        <v>-136376968</v>
      </c>
      <c r="Z48" s="43">
        <f>+IF(X48&lt;&gt;0,+(Y48/X48)*100,0)</f>
        <v>-24.54301502500708</v>
      </c>
      <c r="AA48" s="40">
        <f>+AA28+AA32+AA38+AA42+AA47</f>
        <v>555621414</v>
      </c>
    </row>
    <row r="49" spans="1:27" ht="12.75">
      <c r="A49" s="14" t="s">
        <v>84</v>
      </c>
      <c r="B49" s="15"/>
      <c r="C49" s="44">
        <f aca="true" t="shared" si="10" ref="C49:Y49">+C25-C48</f>
        <v>49976632</v>
      </c>
      <c r="D49" s="44">
        <f>+D25-D48</f>
        <v>0</v>
      </c>
      <c r="E49" s="45">
        <f t="shared" si="10"/>
        <v>47964059</v>
      </c>
      <c r="F49" s="46">
        <f t="shared" si="10"/>
        <v>85134492</v>
      </c>
      <c r="G49" s="46">
        <f t="shared" si="10"/>
        <v>66089219</v>
      </c>
      <c r="H49" s="46">
        <f t="shared" si="10"/>
        <v>12849482</v>
      </c>
      <c r="I49" s="46">
        <f t="shared" si="10"/>
        <v>-15753887</v>
      </c>
      <c r="J49" s="46">
        <f t="shared" si="10"/>
        <v>63184814</v>
      </c>
      <c r="K49" s="46">
        <f t="shared" si="10"/>
        <v>-49795088</v>
      </c>
      <c r="L49" s="46">
        <f t="shared" si="10"/>
        <v>44763708</v>
      </c>
      <c r="M49" s="46">
        <f t="shared" si="10"/>
        <v>-12406017</v>
      </c>
      <c r="N49" s="46">
        <f t="shared" si="10"/>
        <v>-17437397</v>
      </c>
      <c r="O49" s="46">
        <f t="shared" si="10"/>
        <v>3654333</v>
      </c>
      <c r="P49" s="46">
        <f t="shared" si="10"/>
        <v>-2655511</v>
      </c>
      <c r="Q49" s="46">
        <f t="shared" si="10"/>
        <v>50228573</v>
      </c>
      <c r="R49" s="46">
        <f t="shared" si="10"/>
        <v>51227395</v>
      </c>
      <c r="S49" s="46">
        <f t="shared" si="10"/>
        <v>-9003058</v>
      </c>
      <c r="T49" s="46">
        <f t="shared" si="10"/>
        <v>1745371</v>
      </c>
      <c r="U49" s="46">
        <f t="shared" si="10"/>
        <v>-6758723</v>
      </c>
      <c r="V49" s="46">
        <f t="shared" si="10"/>
        <v>-14016410</v>
      </c>
      <c r="W49" s="46">
        <f t="shared" si="10"/>
        <v>82958402</v>
      </c>
      <c r="X49" s="46">
        <f>IF(F25=F48,0,X25-X48)</f>
        <v>85090810</v>
      </c>
      <c r="Y49" s="46">
        <f t="shared" si="10"/>
        <v>-2132408</v>
      </c>
      <c r="Z49" s="47">
        <f>+IF(X49&lt;&gt;0,+(Y49/X49)*100,0)</f>
        <v>-2.5060379610912156</v>
      </c>
      <c r="AA49" s="44">
        <f>+AA25-AA48</f>
        <v>85134492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25120162</v>
      </c>
      <c r="D5" s="19">
        <f>SUM(D6:D8)</f>
        <v>0</v>
      </c>
      <c r="E5" s="20">
        <f t="shared" si="0"/>
        <v>413436000</v>
      </c>
      <c r="F5" s="21">
        <f t="shared" si="0"/>
        <v>503127431</v>
      </c>
      <c r="G5" s="21">
        <f t="shared" si="0"/>
        <v>6156883</v>
      </c>
      <c r="H5" s="21">
        <f t="shared" si="0"/>
        <v>133678279</v>
      </c>
      <c r="I5" s="21">
        <f t="shared" si="0"/>
        <v>140870881</v>
      </c>
      <c r="J5" s="21">
        <f t="shared" si="0"/>
        <v>280706043</v>
      </c>
      <c r="K5" s="21">
        <f t="shared" si="0"/>
        <v>7211312</v>
      </c>
      <c r="L5" s="21">
        <f t="shared" si="0"/>
        <v>10872634</v>
      </c>
      <c r="M5" s="21">
        <f t="shared" si="0"/>
        <v>8388900</v>
      </c>
      <c r="N5" s="21">
        <f t="shared" si="0"/>
        <v>26472846</v>
      </c>
      <c r="O5" s="21">
        <f t="shared" si="0"/>
        <v>98763823</v>
      </c>
      <c r="P5" s="21">
        <f t="shared" si="0"/>
        <v>7642468</v>
      </c>
      <c r="Q5" s="21">
        <f t="shared" si="0"/>
        <v>5225251</v>
      </c>
      <c r="R5" s="21">
        <f t="shared" si="0"/>
        <v>111631542</v>
      </c>
      <c r="S5" s="21">
        <f t="shared" si="0"/>
        <v>7926274</v>
      </c>
      <c r="T5" s="21">
        <f t="shared" si="0"/>
        <v>8171747</v>
      </c>
      <c r="U5" s="21">
        <f t="shared" si="0"/>
        <v>19539911</v>
      </c>
      <c r="V5" s="21">
        <f t="shared" si="0"/>
        <v>35637932</v>
      </c>
      <c r="W5" s="21">
        <f t="shared" si="0"/>
        <v>454448363</v>
      </c>
      <c r="X5" s="21">
        <f t="shared" si="0"/>
        <v>503127431</v>
      </c>
      <c r="Y5" s="21">
        <f t="shared" si="0"/>
        <v>-48679068</v>
      </c>
      <c r="Z5" s="4">
        <f>+IF(X5&lt;&gt;0,+(Y5/X5)*100,0)</f>
        <v>-9.6752959589675</v>
      </c>
      <c r="AA5" s="19">
        <f>SUM(AA6:AA8)</f>
        <v>503127431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25120162</v>
      </c>
      <c r="D7" s="25"/>
      <c r="E7" s="26">
        <v>413436000</v>
      </c>
      <c r="F7" s="27">
        <v>503127431</v>
      </c>
      <c r="G7" s="27">
        <v>6156883</v>
      </c>
      <c r="H7" s="27">
        <v>133678279</v>
      </c>
      <c r="I7" s="27">
        <v>140870881</v>
      </c>
      <c r="J7" s="27">
        <v>280706043</v>
      </c>
      <c r="K7" s="27">
        <v>7211312</v>
      </c>
      <c r="L7" s="27">
        <v>10872634</v>
      </c>
      <c r="M7" s="27">
        <v>8388900</v>
      </c>
      <c r="N7" s="27">
        <v>26472846</v>
      </c>
      <c r="O7" s="27">
        <v>98763823</v>
      </c>
      <c r="P7" s="27">
        <v>7642468</v>
      </c>
      <c r="Q7" s="27">
        <v>5225251</v>
      </c>
      <c r="R7" s="27">
        <v>111631542</v>
      </c>
      <c r="S7" s="27">
        <v>7926274</v>
      </c>
      <c r="T7" s="27">
        <v>8171747</v>
      </c>
      <c r="U7" s="27">
        <v>19539911</v>
      </c>
      <c r="V7" s="27">
        <v>35637932</v>
      </c>
      <c r="W7" s="27">
        <v>454448363</v>
      </c>
      <c r="X7" s="27">
        <v>503127431</v>
      </c>
      <c r="Y7" s="27">
        <v>-48679068</v>
      </c>
      <c r="Z7" s="7">
        <v>-9.68</v>
      </c>
      <c r="AA7" s="25">
        <v>503127431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91952</v>
      </c>
      <c r="D9" s="19">
        <f>SUM(D10:D14)</f>
        <v>0</v>
      </c>
      <c r="E9" s="20">
        <f t="shared" si="1"/>
        <v>1543000</v>
      </c>
      <c r="F9" s="21">
        <f t="shared" si="1"/>
        <v>2018855</v>
      </c>
      <c r="G9" s="21">
        <f t="shared" si="1"/>
        <v>103196</v>
      </c>
      <c r="H9" s="21">
        <f t="shared" si="1"/>
        <v>285664</v>
      </c>
      <c r="I9" s="21">
        <f t="shared" si="1"/>
        <v>393725</v>
      </c>
      <c r="J9" s="21">
        <f t="shared" si="1"/>
        <v>782585</v>
      </c>
      <c r="K9" s="21">
        <f t="shared" si="1"/>
        <v>93556</v>
      </c>
      <c r="L9" s="21">
        <f t="shared" si="1"/>
        <v>185557</v>
      </c>
      <c r="M9" s="21">
        <f t="shared" si="1"/>
        <v>99409</v>
      </c>
      <c r="N9" s="21">
        <f t="shared" si="1"/>
        <v>378522</v>
      </c>
      <c r="O9" s="21">
        <f t="shared" si="1"/>
        <v>98944</v>
      </c>
      <c r="P9" s="21">
        <f t="shared" si="1"/>
        <v>99938</v>
      </c>
      <c r="Q9" s="21">
        <f t="shared" si="1"/>
        <v>87182</v>
      </c>
      <c r="R9" s="21">
        <f t="shared" si="1"/>
        <v>286064</v>
      </c>
      <c r="S9" s="21">
        <f t="shared" si="1"/>
        <v>80357</v>
      </c>
      <c r="T9" s="21">
        <f t="shared" si="1"/>
        <v>85740</v>
      </c>
      <c r="U9" s="21">
        <f t="shared" si="1"/>
        <v>382097</v>
      </c>
      <c r="V9" s="21">
        <f t="shared" si="1"/>
        <v>548194</v>
      </c>
      <c r="W9" s="21">
        <f t="shared" si="1"/>
        <v>1995365</v>
      </c>
      <c r="X9" s="21">
        <f t="shared" si="1"/>
        <v>2018855</v>
      </c>
      <c r="Y9" s="21">
        <f t="shared" si="1"/>
        <v>-23490</v>
      </c>
      <c r="Z9" s="4">
        <f>+IF(X9&lt;&gt;0,+(Y9/X9)*100,0)</f>
        <v>-1.1635308132580102</v>
      </c>
      <c r="AA9" s="19">
        <f>SUM(AA10:AA14)</f>
        <v>2018855</v>
      </c>
    </row>
    <row r="10" spans="1:27" ht="12.75">
      <c r="A10" s="5" t="s">
        <v>36</v>
      </c>
      <c r="B10" s="3"/>
      <c r="C10" s="22">
        <v>40128</v>
      </c>
      <c r="D10" s="22"/>
      <c r="E10" s="23">
        <v>623000</v>
      </c>
      <c r="F10" s="24">
        <v>999455</v>
      </c>
      <c r="G10" s="24">
        <v>37475</v>
      </c>
      <c r="H10" s="24">
        <v>65448</v>
      </c>
      <c r="I10" s="24">
        <v>107705</v>
      </c>
      <c r="J10" s="24">
        <v>210628</v>
      </c>
      <c r="K10" s="24">
        <v>31390</v>
      </c>
      <c r="L10" s="24">
        <v>33659</v>
      </c>
      <c r="M10" s="24">
        <v>38182</v>
      </c>
      <c r="N10" s="24">
        <v>103231</v>
      </c>
      <c r="O10" s="24">
        <v>37408</v>
      </c>
      <c r="P10" s="24">
        <v>37703</v>
      </c>
      <c r="Q10" s="24">
        <v>26787</v>
      </c>
      <c r="R10" s="24">
        <v>101898</v>
      </c>
      <c r="S10" s="24">
        <v>21507</v>
      </c>
      <c r="T10" s="24">
        <v>26890</v>
      </c>
      <c r="U10" s="24">
        <v>323247</v>
      </c>
      <c r="V10" s="24">
        <v>371644</v>
      </c>
      <c r="W10" s="24">
        <v>787401</v>
      </c>
      <c r="X10" s="24">
        <v>999455</v>
      </c>
      <c r="Y10" s="24">
        <v>-212054</v>
      </c>
      <c r="Z10" s="6">
        <v>-21.22</v>
      </c>
      <c r="AA10" s="22">
        <v>999455</v>
      </c>
    </row>
    <row r="11" spans="1:27" ht="12.75">
      <c r="A11" s="5" t="s">
        <v>37</v>
      </c>
      <c r="B11" s="3"/>
      <c r="C11" s="22">
        <v>1461</v>
      </c>
      <c r="D11" s="22"/>
      <c r="E11" s="23">
        <v>220000</v>
      </c>
      <c r="F11" s="24">
        <v>300000</v>
      </c>
      <c r="G11" s="24">
        <v>3271</v>
      </c>
      <c r="H11" s="24">
        <v>97816</v>
      </c>
      <c r="I11" s="24">
        <v>103670</v>
      </c>
      <c r="J11" s="24">
        <v>204757</v>
      </c>
      <c r="K11" s="24">
        <v>1339</v>
      </c>
      <c r="L11" s="24">
        <v>91948</v>
      </c>
      <c r="M11" s="24">
        <v>939</v>
      </c>
      <c r="N11" s="24">
        <v>94226</v>
      </c>
      <c r="O11" s="24">
        <v>1586</v>
      </c>
      <c r="P11" s="24">
        <v>2285</v>
      </c>
      <c r="Q11" s="24">
        <v>1545</v>
      </c>
      <c r="R11" s="24">
        <v>5416</v>
      </c>
      <c r="S11" s="24"/>
      <c r="T11" s="24"/>
      <c r="U11" s="24"/>
      <c r="V11" s="24"/>
      <c r="W11" s="24">
        <v>304399</v>
      </c>
      <c r="X11" s="24">
        <v>300000</v>
      </c>
      <c r="Y11" s="24">
        <v>4399</v>
      </c>
      <c r="Z11" s="6">
        <v>1.47</v>
      </c>
      <c r="AA11" s="22">
        <v>300000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>
        <v>50363</v>
      </c>
      <c r="D13" s="22"/>
      <c r="E13" s="23">
        <v>700000</v>
      </c>
      <c r="F13" s="24">
        <v>719400</v>
      </c>
      <c r="G13" s="24">
        <v>62450</v>
      </c>
      <c r="H13" s="24">
        <v>122400</v>
      </c>
      <c r="I13" s="24">
        <v>182350</v>
      </c>
      <c r="J13" s="24">
        <v>367200</v>
      </c>
      <c r="K13" s="24">
        <v>60827</v>
      </c>
      <c r="L13" s="24">
        <v>59950</v>
      </c>
      <c r="M13" s="24">
        <v>60288</v>
      </c>
      <c r="N13" s="24">
        <v>181065</v>
      </c>
      <c r="O13" s="24">
        <v>59950</v>
      </c>
      <c r="P13" s="24">
        <v>59950</v>
      </c>
      <c r="Q13" s="24">
        <v>58850</v>
      </c>
      <c r="R13" s="24">
        <v>178750</v>
      </c>
      <c r="S13" s="24">
        <v>58850</v>
      </c>
      <c r="T13" s="24">
        <v>58850</v>
      </c>
      <c r="U13" s="24">
        <v>58850</v>
      </c>
      <c r="V13" s="24">
        <v>176550</v>
      </c>
      <c r="W13" s="24">
        <v>903565</v>
      </c>
      <c r="X13" s="24">
        <v>719400</v>
      </c>
      <c r="Y13" s="24">
        <v>184165</v>
      </c>
      <c r="Z13" s="6">
        <v>25.6</v>
      </c>
      <c r="AA13" s="22">
        <v>719400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11902142</v>
      </c>
      <c r="D15" s="19">
        <f>SUM(D16:D18)</f>
        <v>0</v>
      </c>
      <c r="E15" s="20">
        <f t="shared" si="2"/>
        <v>16632000</v>
      </c>
      <c r="F15" s="21">
        <f t="shared" si="2"/>
        <v>9675000</v>
      </c>
      <c r="G15" s="21">
        <f t="shared" si="2"/>
        <v>1848615</v>
      </c>
      <c r="H15" s="21">
        <f t="shared" si="2"/>
        <v>2483464</v>
      </c>
      <c r="I15" s="21">
        <f t="shared" si="2"/>
        <v>2726380</v>
      </c>
      <c r="J15" s="21">
        <f t="shared" si="2"/>
        <v>7058459</v>
      </c>
      <c r="K15" s="21">
        <f t="shared" si="2"/>
        <v>1759735</v>
      </c>
      <c r="L15" s="21">
        <f t="shared" si="2"/>
        <v>718294</v>
      </c>
      <c r="M15" s="21">
        <f t="shared" si="2"/>
        <v>1394973</v>
      </c>
      <c r="N15" s="21">
        <f t="shared" si="2"/>
        <v>3873002</v>
      </c>
      <c r="O15" s="21">
        <f t="shared" si="2"/>
        <v>-33610</v>
      </c>
      <c r="P15" s="21">
        <f t="shared" si="2"/>
        <v>438892</v>
      </c>
      <c r="Q15" s="21">
        <f t="shared" si="2"/>
        <v>-306475</v>
      </c>
      <c r="R15" s="21">
        <f t="shared" si="2"/>
        <v>98807</v>
      </c>
      <c r="S15" s="21">
        <f t="shared" si="2"/>
        <v>194042</v>
      </c>
      <c r="T15" s="21">
        <f t="shared" si="2"/>
        <v>-772683</v>
      </c>
      <c r="U15" s="21">
        <f t="shared" si="2"/>
        <v>304051</v>
      </c>
      <c r="V15" s="21">
        <f t="shared" si="2"/>
        <v>-274590</v>
      </c>
      <c r="W15" s="21">
        <f t="shared" si="2"/>
        <v>10755678</v>
      </c>
      <c r="X15" s="21">
        <f t="shared" si="2"/>
        <v>9675000</v>
      </c>
      <c r="Y15" s="21">
        <f t="shared" si="2"/>
        <v>1080678</v>
      </c>
      <c r="Z15" s="4">
        <f>+IF(X15&lt;&gt;0,+(Y15/X15)*100,0)</f>
        <v>11.169798449612403</v>
      </c>
      <c r="AA15" s="19">
        <f>SUM(AA16:AA18)</f>
        <v>9675000</v>
      </c>
    </row>
    <row r="16" spans="1:27" ht="12.75">
      <c r="A16" s="5" t="s">
        <v>42</v>
      </c>
      <c r="B16" s="3"/>
      <c r="C16" s="22">
        <v>38458</v>
      </c>
      <c r="D16" s="22"/>
      <c r="E16" s="23">
        <v>1132000</v>
      </c>
      <c r="F16" s="24">
        <v>755000</v>
      </c>
      <c r="G16" s="24">
        <v>74454</v>
      </c>
      <c r="H16" s="24">
        <v>122470</v>
      </c>
      <c r="I16" s="24">
        <v>172040</v>
      </c>
      <c r="J16" s="24">
        <v>368964</v>
      </c>
      <c r="K16" s="24">
        <v>74376</v>
      </c>
      <c r="L16" s="24">
        <v>48395</v>
      </c>
      <c r="M16" s="24">
        <v>27579</v>
      </c>
      <c r="N16" s="24">
        <v>150350</v>
      </c>
      <c r="O16" s="24">
        <v>80487</v>
      </c>
      <c r="P16" s="24">
        <v>49174</v>
      </c>
      <c r="Q16" s="24">
        <v>55227</v>
      </c>
      <c r="R16" s="24">
        <v>184888</v>
      </c>
      <c r="S16" s="24">
        <v>193842</v>
      </c>
      <c r="T16" s="24">
        <v>92912</v>
      </c>
      <c r="U16" s="24">
        <v>37164</v>
      </c>
      <c r="V16" s="24">
        <v>323918</v>
      </c>
      <c r="W16" s="24">
        <v>1028120</v>
      </c>
      <c r="X16" s="24">
        <v>755000</v>
      </c>
      <c r="Y16" s="24">
        <v>273120</v>
      </c>
      <c r="Z16" s="6">
        <v>36.17</v>
      </c>
      <c r="AA16" s="22">
        <v>755000</v>
      </c>
    </row>
    <row r="17" spans="1:27" ht="12.75">
      <c r="A17" s="5" t="s">
        <v>43</v>
      </c>
      <c r="B17" s="3"/>
      <c r="C17" s="22">
        <v>11863684</v>
      </c>
      <c r="D17" s="22"/>
      <c r="E17" s="23">
        <v>15500000</v>
      </c>
      <c r="F17" s="24">
        <v>8920000</v>
      </c>
      <c r="G17" s="24">
        <v>1774161</v>
      </c>
      <c r="H17" s="24">
        <v>2360994</v>
      </c>
      <c r="I17" s="24">
        <v>2554340</v>
      </c>
      <c r="J17" s="24">
        <v>6689495</v>
      </c>
      <c r="K17" s="24">
        <v>1685359</v>
      </c>
      <c r="L17" s="24">
        <v>669899</v>
      </c>
      <c r="M17" s="24">
        <v>1367394</v>
      </c>
      <c r="N17" s="24">
        <v>3722652</v>
      </c>
      <c r="O17" s="24">
        <v>-114097</v>
      </c>
      <c r="P17" s="24">
        <v>389718</v>
      </c>
      <c r="Q17" s="24">
        <v>-361702</v>
      </c>
      <c r="R17" s="24">
        <v>-86081</v>
      </c>
      <c r="S17" s="24">
        <v>200</v>
      </c>
      <c r="T17" s="24">
        <v>-865595</v>
      </c>
      <c r="U17" s="24">
        <v>266887</v>
      </c>
      <c r="V17" s="24">
        <v>-598508</v>
      </c>
      <c r="W17" s="24">
        <v>9727558</v>
      </c>
      <c r="X17" s="24">
        <v>8920000</v>
      </c>
      <c r="Y17" s="24">
        <v>807558</v>
      </c>
      <c r="Z17" s="6">
        <v>9.05</v>
      </c>
      <c r="AA17" s="22">
        <v>8920000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411065</v>
      </c>
      <c r="D19" s="19">
        <f>SUM(D20:D23)</f>
        <v>0</v>
      </c>
      <c r="E19" s="20">
        <f t="shared" si="3"/>
        <v>5450000</v>
      </c>
      <c r="F19" s="21">
        <f t="shared" si="3"/>
        <v>5734318</v>
      </c>
      <c r="G19" s="21">
        <f t="shared" si="3"/>
        <v>413132</v>
      </c>
      <c r="H19" s="21">
        <f t="shared" si="3"/>
        <v>825978</v>
      </c>
      <c r="I19" s="21">
        <f t="shared" si="3"/>
        <v>1243731</v>
      </c>
      <c r="J19" s="21">
        <f t="shared" si="3"/>
        <v>2482841</v>
      </c>
      <c r="K19" s="21">
        <f t="shared" si="3"/>
        <v>413164</v>
      </c>
      <c r="L19" s="21">
        <f t="shared" si="3"/>
        <v>426891</v>
      </c>
      <c r="M19" s="21">
        <f t="shared" si="3"/>
        <v>416852</v>
      </c>
      <c r="N19" s="21">
        <f t="shared" si="3"/>
        <v>1256907</v>
      </c>
      <c r="O19" s="21">
        <f t="shared" si="3"/>
        <v>429982</v>
      </c>
      <c r="P19" s="21">
        <f t="shared" si="3"/>
        <v>525150</v>
      </c>
      <c r="Q19" s="21">
        <f t="shared" si="3"/>
        <v>524705</v>
      </c>
      <c r="R19" s="21">
        <f t="shared" si="3"/>
        <v>1479837</v>
      </c>
      <c r="S19" s="21">
        <f t="shared" si="3"/>
        <v>517900</v>
      </c>
      <c r="T19" s="21">
        <f t="shared" si="3"/>
        <v>521156</v>
      </c>
      <c r="U19" s="21">
        <f t="shared" si="3"/>
        <v>524615</v>
      </c>
      <c r="V19" s="21">
        <f t="shared" si="3"/>
        <v>1563671</v>
      </c>
      <c r="W19" s="21">
        <f t="shared" si="3"/>
        <v>6783256</v>
      </c>
      <c r="X19" s="21">
        <f t="shared" si="3"/>
        <v>5734318</v>
      </c>
      <c r="Y19" s="21">
        <f t="shared" si="3"/>
        <v>1048938</v>
      </c>
      <c r="Z19" s="4">
        <f>+IF(X19&lt;&gt;0,+(Y19/X19)*100,0)</f>
        <v>18.292288638335023</v>
      </c>
      <c r="AA19" s="19">
        <f>SUM(AA20:AA23)</f>
        <v>5734318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411065</v>
      </c>
      <c r="D23" s="22"/>
      <c r="E23" s="23">
        <v>5450000</v>
      </c>
      <c r="F23" s="24">
        <v>5734318</v>
      </c>
      <c r="G23" s="24">
        <v>413132</v>
      </c>
      <c r="H23" s="24">
        <v>825978</v>
      </c>
      <c r="I23" s="24">
        <v>1243731</v>
      </c>
      <c r="J23" s="24">
        <v>2482841</v>
      </c>
      <c r="K23" s="24">
        <v>413164</v>
      </c>
      <c r="L23" s="24">
        <v>426891</v>
      </c>
      <c r="M23" s="24">
        <v>416852</v>
      </c>
      <c r="N23" s="24">
        <v>1256907</v>
      </c>
      <c r="O23" s="24">
        <v>429982</v>
      </c>
      <c r="P23" s="24">
        <v>525150</v>
      </c>
      <c r="Q23" s="24">
        <v>524705</v>
      </c>
      <c r="R23" s="24">
        <v>1479837</v>
      </c>
      <c r="S23" s="24">
        <v>517900</v>
      </c>
      <c r="T23" s="24">
        <v>521156</v>
      </c>
      <c r="U23" s="24">
        <v>524615</v>
      </c>
      <c r="V23" s="24">
        <v>1563671</v>
      </c>
      <c r="W23" s="24">
        <v>6783256</v>
      </c>
      <c r="X23" s="24">
        <v>5734318</v>
      </c>
      <c r="Y23" s="24">
        <v>1048938</v>
      </c>
      <c r="Z23" s="6">
        <v>18.29</v>
      </c>
      <c r="AA23" s="22">
        <v>5734318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37525321</v>
      </c>
      <c r="D25" s="40">
        <f>+D5+D9+D15+D19+D24</f>
        <v>0</v>
      </c>
      <c r="E25" s="41">
        <f t="shared" si="4"/>
        <v>437061000</v>
      </c>
      <c r="F25" s="42">
        <f t="shared" si="4"/>
        <v>520555604</v>
      </c>
      <c r="G25" s="42">
        <f t="shared" si="4"/>
        <v>8521826</v>
      </c>
      <c r="H25" s="42">
        <f t="shared" si="4"/>
        <v>137273385</v>
      </c>
      <c r="I25" s="42">
        <f t="shared" si="4"/>
        <v>145234717</v>
      </c>
      <c r="J25" s="42">
        <f t="shared" si="4"/>
        <v>291029928</v>
      </c>
      <c r="K25" s="42">
        <f t="shared" si="4"/>
        <v>9477767</v>
      </c>
      <c r="L25" s="42">
        <f t="shared" si="4"/>
        <v>12203376</v>
      </c>
      <c r="M25" s="42">
        <f t="shared" si="4"/>
        <v>10300134</v>
      </c>
      <c r="N25" s="42">
        <f t="shared" si="4"/>
        <v>31981277</v>
      </c>
      <c r="O25" s="42">
        <f t="shared" si="4"/>
        <v>99259139</v>
      </c>
      <c r="P25" s="42">
        <f t="shared" si="4"/>
        <v>8706448</v>
      </c>
      <c r="Q25" s="42">
        <f t="shared" si="4"/>
        <v>5530663</v>
      </c>
      <c r="R25" s="42">
        <f t="shared" si="4"/>
        <v>113496250</v>
      </c>
      <c r="S25" s="42">
        <f t="shared" si="4"/>
        <v>8718573</v>
      </c>
      <c r="T25" s="42">
        <f t="shared" si="4"/>
        <v>8005960</v>
      </c>
      <c r="U25" s="42">
        <f t="shared" si="4"/>
        <v>20750674</v>
      </c>
      <c r="V25" s="42">
        <f t="shared" si="4"/>
        <v>37475207</v>
      </c>
      <c r="W25" s="42">
        <f t="shared" si="4"/>
        <v>473982662</v>
      </c>
      <c r="X25" s="42">
        <f t="shared" si="4"/>
        <v>520555604</v>
      </c>
      <c r="Y25" s="42">
        <f t="shared" si="4"/>
        <v>-46572942</v>
      </c>
      <c r="Z25" s="43">
        <f>+IF(X25&lt;&gt;0,+(Y25/X25)*100,0)</f>
        <v>-8.946775645508179</v>
      </c>
      <c r="AA25" s="40">
        <f>+AA5+AA9+AA15+AA19+AA24</f>
        <v>520555604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133891181</v>
      </c>
      <c r="D28" s="19">
        <f>SUM(D29:D31)</f>
        <v>0</v>
      </c>
      <c r="E28" s="20">
        <f t="shared" si="5"/>
        <v>238034498</v>
      </c>
      <c r="F28" s="21">
        <f t="shared" si="5"/>
        <v>245809332</v>
      </c>
      <c r="G28" s="21">
        <f t="shared" si="5"/>
        <v>8871898</v>
      </c>
      <c r="H28" s="21">
        <f t="shared" si="5"/>
        <v>18481666</v>
      </c>
      <c r="I28" s="21">
        <f t="shared" si="5"/>
        <v>26615678</v>
      </c>
      <c r="J28" s="21">
        <f t="shared" si="5"/>
        <v>53969242</v>
      </c>
      <c r="K28" s="21">
        <f t="shared" si="5"/>
        <v>12943656</v>
      </c>
      <c r="L28" s="21">
        <f t="shared" si="5"/>
        <v>12934323</v>
      </c>
      <c r="M28" s="21">
        <f t="shared" si="5"/>
        <v>13116260</v>
      </c>
      <c r="N28" s="21">
        <f t="shared" si="5"/>
        <v>38994239</v>
      </c>
      <c r="O28" s="21">
        <f t="shared" si="5"/>
        <v>10193071</v>
      </c>
      <c r="P28" s="21">
        <f t="shared" si="5"/>
        <v>11817943</v>
      </c>
      <c r="Q28" s="21">
        <f t="shared" si="5"/>
        <v>12140858</v>
      </c>
      <c r="R28" s="21">
        <f t="shared" si="5"/>
        <v>34151872</v>
      </c>
      <c r="S28" s="21">
        <f t="shared" si="5"/>
        <v>9158607</v>
      </c>
      <c r="T28" s="21">
        <f t="shared" si="5"/>
        <v>10651325</v>
      </c>
      <c r="U28" s="21">
        <f t="shared" si="5"/>
        <v>16585799</v>
      </c>
      <c r="V28" s="21">
        <f t="shared" si="5"/>
        <v>36395731</v>
      </c>
      <c r="W28" s="21">
        <f t="shared" si="5"/>
        <v>163511084</v>
      </c>
      <c r="X28" s="21">
        <f t="shared" si="5"/>
        <v>245809332</v>
      </c>
      <c r="Y28" s="21">
        <f t="shared" si="5"/>
        <v>-82298248</v>
      </c>
      <c r="Z28" s="4">
        <f>+IF(X28&lt;&gt;0,+(Y28/X28)*100,0)</f>
        <v>-33.480522212232366</v>
      </c>
      <c r="AA28" s="19">
        <f>SUM(AA29:AA31)</f>
        <v>245809332</v>
      </c>
    </row>
    <row r="29" spans="1:27" ht="12.75">
      <c r="A29" s="5" t="s">
        <v>32</v>
      </c>
      <c r="B29" s="3"/>
      <c r="C29" s="22">
        <v>4132482</v>
      </c>
      <c r="D29" s="22"/>
      <c r="E29" s="23">
        <v>36481597</v>
      </c>
      <c r="F29" s="24">
        <v>36591769</v>
      </c>
      <c r="G29" s="24">
        <v>2430642</v>
      </c>
      <c r="H29" s="24">
        <v>5141260</v>
      </c>
      <c r="I29" s="24">
        <v>6095064</v>
      </c>
      <c r="J29" s="24">
        <v>13666966</v>
      </c>
      <c r="K29" s="24">
        <v>3136312</v>
      </c>
      <c r="L29" s="24">
        <v>2731166</v>
      </c>
      <c r="M29" s="24">
        <v>2798467</v>
      </c>
      <c r="N29" s="24">
        <v>8665945</v>
      </c>
      <c r="O29" s="24">
        <v>2750273</v>
      </c>
      <c r="P29" s="24">
        <v>2998675</v>
      </c>
      <c r="Q29" s="24">
        <v>2867274</v>
      </c>
      <c r="R29" s="24">
        <v>8616222</v>
      </c>
      <c r="S29" s="24">
        <v>2506710</v>
      </c>
      <c r="T29" s="24">
        <v>2709861</v>
      </c>
      <c r="U29" s="24">
        <v>3914002</v>
      </c>
      <c r="V29" s="24">
        <v>9130573</v>
      </c>
      <c r="W29" s="24">
        <v>40079706</v>
      </c>
      <c r="X29" s="24">
        <v>36591769</v>
      </c>
      <c r="Y29" s="24">
        <v>3487937</v>
      </c>
      <c r="Z29" s="6">
        <v>9.53</v>
      </c>
      <c r="AA29" s="22">
        <v>36591769</v>
      </c>
    </row>
    <row r="30" spans="1:27" ht="12.75">
      <c r="A30" s="5" t="s">
        <v>33</v>
      </c>
      <c r="B30" s="3"/>
      <c r="C30" s="25">
        <v>129493687</v>
      </c>
      <c r="D30" s="25"/>
      <c r="E30" s="26">
        <v>198964326</v>
      </c>
      <c r="F30" s="27">
        <v>206981207</v>
      </c>
      <c r="G30" s="27">
        <v>6249107</v>
      </c>
      <c r="H30" s="27">
        <v>12955077</v>
      </c>
      <c r="I30" s="27">
        <v>20135285</v>
      </c>
      <c r="J30" s="27">
        <v>39339469</v>
      </c>
      <c r="K30" s="27">
        <v>9673401</v>
      </c>
      <c r="L30" s="27">
        <v>10066907</v>
      </c>
      <c r="M30" s="27">
        <v>10185836</v>
      </c>
      <c r="N30" s="27">
        <v>29926144</v>
      </c>
      <c r="O30" s="27">
        <v>7265072</v>
      </c>
      <c r="P30" s="27">
        <v>8617025</v>
      </c>
      <c r="Q30" s="27">
        <v>9084876</v>
      </c>
      <c r="R30" s="27">
        <v>24966973</v>
      </c>
      <c r="S30" s="27">
        <v>6479907</v>
      </c>
      <c r="T30" s="27">
        <v>7703011</v>
      </c>
      <c r="U30" s="27">
        <v>12478284</v>
      </c>
      <c r="V30" s="27">
        <v>26661202</v>
      </c>
      <c r="W30" s="27">
        <v>120893788</v>
      </c>
      <c r="X30" s="27">
        <v>206981207</v>
      </c>
      <c r="Y30" s="27">
        <v>-86087419</v>
      </c>
      <c r="Z30" s="7">
        <v>-41.59</v>
      </c>
      <c r="AA30" s="25">
        <v>206981207</v>
      </c>
    </row>
    <row r="31" spans="1:27" ht="12.75">
      <c r="A31" s="5" t="s">
        <v>34</v>
      </c>
      <c r="B31" s="3"/>
      <c r="C31" s="22">
        <v>265012</v>
      </c>
      <c r="D31" s="22"/>
      <c r="E31" s="23">
        <v>2588575</v>
      </c>
      <c r="F31" s="24">
        <v>2236356</v>
      </c>
      <c r="G31" s="24">
        <v>192149</v>
      </c>
      <c r="H31" s="24">
        <v>385329</v>
      </c>
      <c r="I31" s="24">
        <v>385329</v>
      </c>
      <c r="J31" s="24">
        <v>962807</v>
      </c>
      <c r="K31" s="24">
        <v>133943</v>
      </c>
      <c r="L31" s="24">
        <v>136250</v>
      </c>
      <c r="M31" s="24">
        <v>131957</v>
      </c>
      <c r="N31" s="24">
        <v>402150</v>
      </c>
      <c r="O31" s="24">
        <v>177726</v>
      </c>
      <c r="P31" s="24">
        <v>202243</v>
      </c>
      <c r="Q31" s="24">
        <v>188708</v>
      </c>
      <c r="R31" s="24">
        <v>568677</v>
      </c>
      <c r="S31" s="24">
        <v>171990</v>
      </c>
      <c r="T31" s="24">
        <v>238453</v>
      </c>
      <c r="U31" s="24">
        <v>193513</v>
      </c>
      <c r="V31" s="24">
        <v>603956</v>
      </c>
      <c r="W31" s="24">
        <v>2537590</v>
      </c>
      <c r="X31" s="24">
        <v>2236356</v>
      </c>
      <c r="Y31" s="24">
        <v>301234</v>
      </c>
      <c r="Z31" s="6">
        <v>13.47</v>
      </c>
      <c r="AA31" s="22">
        <v>2236356</v>
      </c>
    </row>
    <row r="32" spans="1:27" ht="12.75">
      <c r="A32" s="2" t="s">
        <v>35</v>
      </c>
      <c r="B32" s="3"/>
      <c r="C32" s="19">
        <f aca="true" t="shared" si="6" ref="C32:Y32">SUM(C33:C37)</f>
        <v>1267224</v>
      </c>
      <c r="D32" s="19">
        <f>SUM(D33:D37)</f>
        <v>0</v>
      </c>
      <c r="E32" s="20">
        <f t="shared" si="6"/>
        <v>19713544</v>
      </c>
      <c r="F32" s="21">
        <f t="shared" si="6"/>
        <v>17035820</v>
      </c>
      <c r="G32" s="21">
        <f t="shared" si="6"/>
        <v>1150642</v>
      </c>
      <c r="H32" s="21">
        <f t="shared" si="6"/>
        <v>2372680</v>
      </c>
      <c r="I32" s="21">
        <f t="shared" si="6"/>
        <v>2427500</v>
      </c>
      <c r="J32" s="21">
        <f t="shared" si="6"/>
        <v>5950822</v>
      </c>
      <c r="K32" s="21">
        <f t="shared" si="6"/>
        <v>1885191</v>
      </c>
      <c r="L32" s="21">
        <f t="shared" si="6"/>
        <v>1629364</v>
      </c>
      <c r="M32" s="21">
        <f t="shared" si="6"/>
        <v>1752656</v>
      </c>
      <c r="N32" s="21">
        <f t="shared" si="6"/>
        <v>5267211</v>
      </c>
      <c r="O32" s="21">
        <f t="shared" si="6"/>
        <v>1771372</v>
      </c>
      <c r="P32" s="21">
        <f t="shared" si="6"/>
        <v>1616571</v>
      </c>
      <c r="Q32" s="21">
        <f t="shared" si="6"/>
        <v>1607357</v>
      </c>
      <c r="R32" s="21">
        <f t="shared" si="6"/>
        <v>4995300</v>
      </c>
      <c r="S32" s="21">
        <f t="shared" si="6"/>
        <v>1613558</v>
      </c>
      <c r="T32" s="21">
        <f t="shared" si="6"/>
        <v>1679110</v>
      </c>
      <c r="U32" s="21">
        <f t="shared" si="6"/>
        <v>1568193</v>
      </c>
      <c r="V32" s="21">
        <f t="shared" si="6"/>
        <v>4860861</v>
      </c>
      <c r="W32" s="21">
        <f t="shared" si="6"/>
        <v>21074194</v>
      </c>
      <c r="X32" s="21">
        <f t="shared" si="6"/>
        <v>17035820</v>
      </c>
      <c r="Y32" s="21">
        <f t="shared" si="6"/>
        <v>4038374</v>
      </c>
      <c r="Z32" s="4">
        <f>+IF(X32&lt;&gt;0,+(Y32/X32)*100,0)</f>
        <v>23.705192940521794</v>
      </c>
      <c r="AA32" s="19">
        <f>SUM(AA33:AA37)</f>
        <v>17035820</v>
      </c>
    </row>
    <row r="33" spans="1:27" ht="12.75">
      <c r="A33" s="5" t="s">
        <v>36</v>
      </c>
      <c r="B33" s="3"/>
      <c r="C33" s="22">
        <v>687437</v>
      </c>
      <c r="D33" s="22"/>
      <c r="E33" s="23">
        <v>11309841</v>
      </c>
      <c r="F33" s="24">
        <v>8550891</v>
      </c>
      <c r="G33" s="24">
        <v>628192</v>
      </c>
      <c r="H33" s="24">
        <v>1315076</v>
      </c>
      <c r="I33" s="24">
        <v>1315076</v>
      </c>
      <c r="J33" s="24">
        <v>3258344</v>
      </c>
      <c r="K33" s="24">
        <v>757360</v>
      </c>
      <c r="L33" s="24">
        <v>600778</v>
      </c>
      <c r="M33" s="24">
        <v>605062</v>
      </c>
      <c r="N33" s="24">
        <v>1963200</v>
      </c>
      <c r="O33" s="24">
        <v>592903</v>
      </c>
      <c r="P33" s="24">
        <v>628434</v>
      </c>
      <c r="Q33" s="24">
        <v>656703</v>
      </c>
      <c r="R33" s="24">
        <v>1878040</v>
      </c>
      <c r="S33" s="24">
        <v>648481</v>
      </c>
      <c r="T33" s="24">
        <v>752390</v>
      </c>
      <c r="U33" s="24">
        <v>650432</v>
      </c>
      <c r="V33" s="24">
        <v>2051303</v>
      </c>
      <c r="W33" s="24">
        <v>9150887</v>
      </c>
      <c r="X33" s="24">
        <v>8550891</v>
      </c>
      <c r="Y33" s="24">
        <v>599996</v>
      </c>
      <c r="Z33" s="6">
        <v>7.02</v>
      </c>
      <c r="AA33" s="22">
        <v>8550891</v>
      </c>
    </row>
    <row r="34" spans="1:27" ht="12.75">
      <c r="A34" s="5" t="s">
        <v>37</v>
      </c>
      <c r="B34" s="3"/>
      <c r="C34" s="22">
        <v>437477</v>
      </c>
      <c r="D34" s="22"/>
      <c r="E34" s="23">
        <v>7025910</v>
      </c>
      <c r="F34" s="24">
        <v>7182998</v>
      </c>
      <c r="G34" s="24">
        <v>427818</v>
      </c>
      <c r="H34" s="24">
        <v>874717</v>
      </c>
      <c r="I34" s="24">
        <v>899717</v>
      </c>
      <c r="J34" s="24">
        <v>2202252</v>
      </c>
      <c r="K34" s="24">
        <v>1000836</v>
      </c>
      <c r="L34" s="24">
        <v>916954</v>
      </c>
      <c r="M34" s="24">
        <v>1054094</v>
      </c>
      <c r="N34" s="24">
        <v>2971884</v>
      </c>
      <c r="O34" s="24">
        <v>987618</v>
      </c>
      <c r="P34" s="24">
        <v>862295</v>
      </c>
      <c r="Q34" s="24">
        <v>843372</v>
      </c>
      <c r="R34" s="24">
        <v>2693285</v>
      </c>
      <c r="S34" s="24">
        <v>849061</v>
      </c>
      <c r="T34" s="24">
        <v>808104</v>
      </c>
      <c r="U34" s="24">
        <v>829045</v>
      </c>
      <c r="V34" s="24">
        <v>2486210</v>
      </c>
      <c r="W34" s="24">
        <v>10353631</v>
      </c>
      <c r="X34" s="24">
        <v>7182998</v>
      </c>
      <c r="Y34" s="24">
        <v>3170633</v>
      </c>
      <c r="Z34" s="6">
        <v>44.14</v>
      </c>
      <c r="AA34" s="22">
        <v>7182998</v>
      </c>
    </row>
    <row r="35" spans="1:27" ht="12.75">
      <c r="A35" s="5" t="s">
        <v>38</v>
      </c>
      <c r="B35" s="3"/>
      <c r="C35" s="22">
        <v>56750</v>
      </c>
      <c r="D35" s="22"/>
      <c r="E35" s="23">
        <v>100000</v>
      </c>
      <c r="F35" s="24">
        <v>130000</v>
      </c>
      <c r="G35" s="24"/>
      <c r="H35" s="24"/>
      <c r="I35" s="24">
        <v>29820</v>
      </c>
      <c r="J35" s="24">
        <v>29820</v>
      </c>
      <c r="K35" s="24">
        <v>29750</v>
      </c>
      <c r="L35" s="24">
        <v>23380</v>
      </c>
      <c r="M35" s="24"/>
      <c r="N35" s="24">
        <v>53130</v>
      </c>
      <c r="O35" s="24">
        <v>29901</v>
      </c>
      <c r="P35" s="24"/>
      <c r="Q35" s="24"/>
      <c r="R35" s="24">
        <v>29901</v>
      </c>
      <c r="S35" s="24">
        <v>27300</v>
      </c>
      <c r="T35" s="24">
        <v>29900</v>
      </c>
      <c r="U35" s="24"/>
      <c r="V35" s="24">
        <v>57200</v>
      </c>
      <c r="W35" s="24">
        <v>170051</v>
      </c>
      <c r="X35" s="24">
        <v>130000</v>
      </c>
      <c r="Y35" s="24">
        <v>40051</v>
      </c>
      <c r="Z35" s="6">
        <v>30.81</v>
      </c>
      <c r="AA35" s="22">
        <v>130000</v>
      </c>
    </row>
    <row r="36" spans="1:27" ht="12.75">
      <c r="A36" s="5" t="s">
        <v>39</v>
      </c>
      <c r="B36" s="3"/>
      <c r="C36" s="22">
        <v>85560</v>
      </c>
      <c r="D36" s="22"/>
      <c r="E36" s="23">
        <v>1277793</v>
      </c>
      <c r="F36" s="24">
        <v>1171931</v>
      </c>
      <c r="G36" s="24">
        <v>94632</v>
      </c>
      <c r="H36" s="24">
        <v>182887</v>
      </c>
      <c r="I36" s="24">
        <v>182887</v>
      </c>
      <c r="J36" s="24">
        <v>460406</v>
      </c>
      <c r="K36" s="24">
        <v>97245</v>
      </c>
      <c r="L36" s="24">
        <v>88252</v>
      </c>
      <c r="M36" s="24">
        <v>93500</v>
      </c>
      <c r="N36" s="24">
        <v>278997</v>
      </c>
      <c r="O36" s="24">
        <v>160950</v>
      </c>
      <c r="P36" s="24">
        <v>125842</v>
      </c>
      <c r="Q36" s="24">
        <v>107282</v>
      </c>
      <c r="R36" s="24">
        <v>394074</v>
      </c>
      <c r="S36" s="24">
        <v>88716</v>
      </c>
      <c r="T36" s="24">
        <v>88716</v>
      </c>
      <c r="U36" s="24">
        <v>88716</v>
      </c>
      <c r="V36" s="24">
        <v>266148</v>
      </c>
      <c r="W36" s="24">
        <v>1399625</v>
      </c>
      <c r="X36" s="24">
        <v>1171931</v>
      </c>
      <c r="Y36" s="24">
        <v>227694</v>
      </c>
      <c r="Z36" s="6">
        <v>19.43</v>
      </c>
      <c r="AA36" s="22">
        <v>1171931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8073382</v>
      </c>
      <c r="D38" s="19">
        <f>SUM(D39:D41)</f>
        <v>0</v>
      </c>
      <c r="E38" s="20">
        <f t="shared" si="7"/>
        <v>66319131</v>
      </c>
      <c r="F38" s="21">
        <f t="shared" si="7"/>
        <v>88713743</v>
      </c>
      <c r="G38" s="21">
        <f t="shared" si="7"/>
        <v>3314799</v>
      </c>
      <c r="H38" s="21">
        <f t="shared" si="7"/>
        <v>7279522</v>
      </c>
      <c r="I38" s="21">
        <f t="shared" si="7"/>
        <v>8104908</v>
      </c>
      <c r="J38" s="21">
        <f t="shared" si="7"/>
        <v>18699229</v>
      </c>
      <c r="K38" s="21">
        <f t="shared" si="7"/>
        <v>3823686</v>
      </c>
      <c r="L38" s="21">
        <f t="shared" si="7"/>
        <v>3652460</v>
      </c>
      <c r="M38" s="21">
        <f t="shared" si="7"/>
        <v>4505859</v>
      </c>
      <c r="N38" s="21">
        <f t="shared" si="7"/>
        <v>11982005</v>
      </c>
      <c r="O38" s="21">
        <f t="shared" si="7"/>
        <v>4123952</v>
      </c>
      <c r="P38" s="21">
        <f t="shared" si="7"/>
        <v>6713293</v>
      </c>
      <c r="Q38" s="21">
        <f t="shared" si="7"/>
        <v>9159647</v>
      </c>
      <c r="R38" s="21">
        <f t="shared" si="7"/>
        <v>19996892</v>
      </c>
      <c r="S38" s="21">
        <f t="shared" si="7"/>
        <v>3321379</v>
      </c>
      <c r="T38" s="21">
        <f t="shared" si="7"/>
        <v>9139630</v>
      </c>
      <c r="U38" s="21">
        <f t="shared" si="7"/>
        <v>19335105</v>
      </c>
      <c r="V38" s="21">
        <f t="shared" si="7"/>
        <v>31796114</v>
      </c>
      <c r="W38" s="21">
        <f t="shared" si="7"/>
        <v>82474240</v>
      </c>
      <c r="X38" s="21">
        <f t="shared" si="7"/>
        <v>88713743</v>
      </c>
      <c r="Y38" s="21">
        <f t="shared" si="7"/>
        <v>-6239503</v>
      </c>
      <c r="Z38" s="4">
        <f>+IF(X38&lt;&gt;0,+(Y38/X38)*100,0)</f>
        <v>-7.0332992262540435</v>
      </c>
      <c r="AA38" s="19">
        <f>SUM(AA39:AA41)</f>
        <v>88713743</v>
      </c>
    </row>
    <row r="39" spans="1:27" ht="12.75">
      <c r="A39" s="5" t="s">
        <v>42</v>
      </c>
      <c r="B39" s="3"/>
      <c r="C39" s="22">
        <v>5335841</v>
      </c>
      <c r="D39" s="22"/>
      <c r="E39" s="23">
        <v>24317908</v>
      </c>
      <c r="F39" s="24">
        <v>19629946</v>
      </c>
      <c r="G39" s="24">
        <v>951704</v>
      </c>
      <c r="H39" s="24">
        <v>1817729</v>
      </c>
      <c r="I39" s="24">
        <v>1951733</v>
      </c>
      <c r="J39" s="24">
        <v>4721166</v>
      </c>
      <c r="K39" s="24">
        <v>931664</v>
      </c>
      <c r="L39" s="24">
        <v>1013487</v>
      </c>
      <c r="M39" s="24">
        <v>1475618</v>
      </c>
      <c r="N39" s="24">
        <v>3420769</v>
      </c>
      <c r="O39" s="24">
        <v>1437870</v>
      </c>
      <c r="P39" s="24">
        <v>2955429</v>
      </c>
      <c r="Q39" s="24">
        <v>957208</v>
      </c>
      <c r="R39" s="24">
        <v>5350507</v>
      </c>
      <c r="S39" s="24">
        <v>857937</v>
      </c>
      <c r="T39" s="24">
        <v>978530</v>
      </c>
      <c r="U39" s="24">
        <v>999937</v>
      </c>
      <c r="V39" s="24">
        <v>2836404</v>
      </c>
      <c r="W39" s="24">
        <v>16328846</v>
      </c>
      <c r="X39" s="24">
        <v>19629946</v>
      </c>
      <c r="Y39" s="24">
        <v>-3301100</v>
      </c>
      <c r="Z39" s="6">
        <v>-16.82</v>
      </c>
      <c r="AA39" s="22">
        <v>19629946</v>
      </c>
    </row>
    <row r="40" spans="1:27" ht="12.75">
      <c r="A40" s="5" t="s">
        <v>43</v>
      </c>
      <c r="B40" s="3"/>
      <c r="C40" s="22">
        <v>2737541</v>
      </c>
      <c r="D40" s="22"/>
      <c r="E40" s="23">
        <v>42001223</v>
      </c>
      <c r="F40" s="24">
        <v>69083797</v>
      </c>
      <c r="G40" s="24">
        <v>2363095</v>
      </c>
      <c r="H40" s="24">
        <v>5461793</v>
      </c>
      <c r="I40" s="24">
        <v>6153175</v>
      </c>
      <c r="J40" s="24">
        <v>13978063</v>
      </c>
      <c r="K40" s="24">
        <v>2892022</v>
      </c>
      <c r="L40" s="24">
        <v>2638973</v>
      </c>
      <c r="M40" s="24">
        <v>3030241</v>
      </c>
      <c r="N40" s="24">
        <v>8561236</v>
      </c>
      <c r="O40" s="24">
        <v>2686082</v>
      </c>
      <c r="P40" s="24">
        <v>3757864</v>
      </c>
      <c r="Q40" s="24">
        <v>8202439</v>
      </c>
      <c r="R40" s="24">
        <v>14646385</v>
      </c>
      <c r="S40" s="24">
        <v>2463442</v>
      </c>
      <c r="T40" s="24">
        <v>8161100</v>
      </c>
      <c r="U40" s="24">
        <v>18335168</v>
      </c>
      <c r="V40" s="24">
        <v>28959710</v>
      </c>
      <c r="W40" s="24">
        <v>66145394</v>
      </c>
      <c r="X40" s="24">
        <v>69083797</v>
      </c>
      <c r="Y40" s="24">
        <v>-2938403</v>
      </c>
      <c r="Z40" s="6">
        <v>-4.25</v>
      </c>
      <c r="AA40" s="22">
        <v>69083797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2153978</v>
      </c>
      <c r="D42" s="19">
        <f>SUM(D43:D46)</f>
        <v>0</v>
      </c>
      <c r="E42" s="20">
        <f t="shared" si="8"/>
        <v>48123561</v>
      </c>
      <c r="F42" s="21">
        <f t="shared" si="8"/>
        <v>61969534</v>
      </c>
      <c r="G42" s="21">
        <f t="shared" si="8"/>
        <v>1316160</v>
      </c>
      <c r="H42" s="21">
        <f t="shared" si="8"/>
        <v>4481451</v>
      </c>
      <c r="I42" s="21">
        <f t="shared" si="8"/>
        <v>6491130</v>
      </c>
      <c r="J42" s="21">
        <f t="shared" si="8"/>
        <v>12288741</v>
      </c>
      <c r="K42" s="21">
        <f t="shared" si="8"/>
        <v>2511991</v>
      </c>
      <c r="L42" s="21">
        <f t="shared" si="8"/>
        <v>2132149</v>
      </c>
      <c r="M42" s="21">
        <f t="shared" si="8"/>
        <v>5481125</v>
      </c>
      <c r="N42" s="21">
        <f t="shared" si="8"/>
        <v>10125265</v>
      </c>
      <c r="O42" s="21">
        <f t="shared" si="8"/>
        <v>2619495</v>
      </c>
      <c r="P42" s="21">
        <f t="shared" si="8"/>
        <v>6947498</v>
      </c>
      <c r="Q42" s="21">
        <f t="shared" si="8"/>
        <v>2238326</v>
      </c>
      <c r="R42" s="21">
        <f t="shared" si="8"/>
        <v>11805319</v>
      </c>
      <c r="S42" s="21">
        <f t="shared" si="8"/>
        <v>2336934</v>
      </c>
      <c r="T42" s="21">
        <f t="shared" si="8"/>
        <v>1911083</v>
      </c>
      <c r="U42" s="21">
        <f t="shared" si="8"/>
        <v>2927168</v>
      </c>
      <c r="V42" s="21">
        <f t="shared" si="8"/>
        <v>7175185</v>
      </c>
      <c r="W42" s="21">
        <f t="shared" si="8"/>
        <v>41394510</v>
      </c>
      <c r="X42" s="21">
        <f t="shared" si="8"/>
        <v>61969534</v>
      </c>
      <c r="Y42" s="21">
        <f t="shared" si="8"/>
        <v>-20575024</v>
      </c>
      <c r="Z42" s="4">
        <f>+IF(X42&lt;&gt;0,+(Y42/X42)*100,0)</f>
        <v>-33.201837535199154</v>
      </c>
      <c r="AA42" s="19">
        <f>SUM(AA43:AA46)</f>
        <v>61969534</v>
      </c>
    </row>
    <row r="43" spans="1:27" ht="12.75">
      <c r="A43" s="5" t="s">
        <v>46</v>
      </c>
      <c r="B43" s="3"/>
      <c r="C43" s="22">
        <v>1036485</v>
      </c>
      <c r="D43" s="22"/>
      <c r="E43" s="23">
        <v>35287531</v>
      </c>
      <c r="F43" s="24">
        <v>50315631</v>
      </c>
      <c r="G43" s="24">
        <v>414857</v>
      </c>
      <c r="H43" s="24">
        <v>2667793</v>
      </c>
      <c r="I43" s="24">
        <v>4288794</v>
      </c>
      <c r="J43" s="24">
        <v>7371444</v>
      </c>
      <c r="K43" s="24">
        <v>2024708</v>
      </c>
      <c r="L43" s="24">
        <v>1713137</v>
      </c>
      <c r="M43" s="24">
        <v>5056276</v>
      </c>
      <c r="N43" s="24">
        <v>8794121</v>
      </c>
      <c r="O43" s="24">
        <v>2150199</v>
      </c>
      <c r="P43" s="24">
        <v>6588342</v>
      </c>
      <c r="Q43" s="24">
        <v>1669293</v>
      </c>
      <c r="R43" s="24">
        <v>10407834</v>
      </c>
      <c r="S43" s="24">
        <v>1993364</v>
      </c>
      <c r="T43" s="24">
        <v>1511621</v>
      </c>
      <c r="U43" s="24">
        <v>1358102</v>
      </c>
      <c r="V43" s="24">
        <v>4863087</v>
      </c>
      <c r="W43" s="24">
        <v>31436486</v>
      </c>
      <c r="X43" s="24">
        <v>50315631</v>
      </c>
      <c r="Y43" s="24">
        <v>-18879145</v>
      </c>
      <c r="Z43" s="6">
        <v>-37.52</v>
      </c>
      <c r="AA43" s="22">
        <v>50315631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1117493</v>
      </c>
      <c r="D46" s="22"/>
      <c r="E46" s="23">
        <v>12836030</v>
      </c>
      <c r="F46" s="24">
        <v>11653903</v>
      </c>
      <c r="G46" s="24">
        <v>901303</v>
      </c>
      <c r="H46" s="24">
        <v>1813658</v>
      </c>
      <c r="I46" s="24">
        <v>2202336</v>
      </c>
      <c r="J46" s="24">
        <v>4917297</v>
      </c>
      <c r="K46" s="24">
        <v>487283</v>
      </c>
      <c r="L46" s="24">
        <v>419012</v>
      </c>
      <c r="M46" s="24">
        <v>424849</v>
      </c>
      <c r="N46" s="24">
        <v>1331144</v>
      </c>
      <c r="O46" s="24">
        <v>469296</v>
      </c>
      <c r="P46" s="24">
        <v>359156</v>
      </c>
      <c r="Q46" s="24">
        <v>569033</v>
      </c>
      <c r="R46" s="24">
        <v>1397485</v>
      </c>
      <c r="S46" s="24">
        <v>343570</v>
      </c>
      <c r="T46" s="24">
        <v>399462</v>
      </c>
      <c r="U46" s="24">
        <v>1569066</v>
      </c>
      <c r="V46" s="24">
        <v>2312098</v>
      </c>
      <c r="W46" s="24">
        <v>9958024</v>
      </c>
      <c r="X46" s="24">
        <v>11653903</v>
      </c>
      <c r="Y46" s="24">
        <v>-1695879</v>
      </c>
      <c r="Z46" s="6">
        <v>-14.55</v>
      </c>
      <c r="AA46" s="22">
        <v>11653903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145385765</v>
      </c>
      <c r="D48" s="40">
        <f>+D28+D32+D38+D42+D47</f>
        <v>0</v>
      </c>
      <c r="E48" s="41">
        <f t="shared" si="9"/>
        <v>372190734</v>
      </c>
      <c r="F48" s="42">
        <f t="shared" si="9"/>
        <v>413528429</v>
      </c>
      <c r="G48" s="42">
        <f t="shared" si="9"/>
        <v>14653499</v>
      </c>
      <c r="H48" s="42">
        <f t="shared" si="9"/>
        <v>32615319</v>
      </c>
      <c r="I48" s="42">
        <f t="shared" si="9"/>
        <v>43639216</v>
      </c>
      <c r="J48" s="42">
        <f t="shared" si="9"/>
        <v>90908034</v>
      </c>
      <c r="K48" s="42">
        <f t="shared" si="9"/>
        <v>21164524</v>
      </c>
      <c r="L48" s="42">
        <f t="shared" si="9"/>
        <v>20348296</v>
      </c>
      <c r="M48" s="42">
        <f t="shared" si="9"/>
        <v>24855900</v>
      </c>
      <c r="N48" s="42">
        <f t="shared" si="9"/>
        <v>66368720</v>
      </c>
      <c r="O48" s="42">
        <f t="shared" si="9"/>
        <v>18707890</v>
      </c>
      <c r="P48" s="42">
        <f t="shared" si="9"/>
        <v>27095305</v>
      </c>
      <c r="Q48" s="42">
        <f t="shared" si="9"/>
        <v>25146188</v>
      </c>
      <c r="R48" s="42">
        <f t="shared" si="9"/>
        <v>70949383</v>
      </c>
      <c r="S48" s="42">
        <f t="shared" si="9"/>
        <v>16430478</v>
      </c>
      <c r="T48" s="42">
        <f t="shared" si="9"/>
        <v>23381148</v>
      </c>
      <c r="U48" s="42">
        <f t="shared" si="9"/>
        <v>40416265</v>
      </c>
      <c r="V48" s="42">
        <f t="shared" si="9"/>
        <v>80227891</v>
      </c>
      <c r="W48" s="42">
        <f t="shared" si="9"/>
        <v>308454028</v>
      </c>
      <c r="X48" s="42">
        <f t="shared" si="9"/>
        <v>413528429</v>
      </c>
      <c r="Y48" s="42">
        <f t="shared" si="9"/>
        <v>-105074401</v>
      </c>
      <c r="Z48" s="43">
        <f>+IF(X48&lt;&gt;0,+(Y48/X48)*100,0)</f>
        <v>-25.409232747091252</v>
      </c>
      <c r="AA48" s="40">
        <f>+AA28+AA32+AA38+AA42+AA47</f>
        <v>413528429</v>
      </c>
    </row>
    <row r="49" spans="1:27" ht="12.75">
      <c r="A49" s="14" t="s">
        <v>84</v>
      </c>
      <c r="B49" s="15"/>
      <c r="C49" s="44">
        <f aca="true" t="shared" si="10" ref="C49:Y49">+C25-C48</f>
        <v>-107860444</v>
      </c>
      <c r="D49" s="44">
        <f>+D25-D48</f>
        <v>0</v>
      </c>
      <c r="E49" s="45">
        <f t="shared" si="10"/>
        <v>64870266</v>
      </c>
      <c r="F49" s="46">
        <f t="shared" si="10"/>
        <v>107027175</v>
      </c>
      <c r="G49" s="46">
        <f t="shared" si="10"/>
        <v>-6131673</v>
      </c>
      <c r="H49" s="46">
        <f t="shared" si="10"/>
        <v>104658066</v>
      </c>
      <c r="I49" s="46">
        <f t="shared" si="10"/>
        <v>101595501</v>
      </c>
      <c r="J49" s="46">
        <f t="shared" si="10"/>
        <v>200121894</v>
      </c>
      <c r="K49" s="46">
        <f t="shared" si="10"/>
        <v>-11686757</v>
      </c>
      <c r="L49" s="46">
        <f t="shared" si="10"/>
        <v>-8144920</v>
      </c>
      <c r="M49" s="46">
        <f t="shared" si="10"/>
        <v>-14555766</v>
      </c>
      <c r="N49" s="46">
        <f t="shared" si="10"/>
        <v>-34387443</v>
      </c>
      <c r="O49" s="46">
        <f t="shared" si="10"/>
        <v>80551249</v>
      </c>
      <c r="P49" s="46">
        <f t="shared" si="10"/>
        <v>-18388857</v>
      </c>
      <c r="Q49" s="46">
        <f t="shared" si="10"/>
        <v>-19615525</v>
      </c>
      <c r="R49" s="46">
        <f t="shared" si="10"/>
        <v>42546867</v>
      </c>
      <c r="S49" s="46">
        <f t="shared" si="10"/>
        <v>-7711905</v>
      </c>
      <c r="T49" s="46">
        <f t="shared" si="10"/>
        <v>-15375188</v>
      </c>
      <c r="U49" s="46">
        <f t="shared" si="10"/>
        <v>-19665591</v>
      </c>
      <c r="V49" s="46">
        <f t="shared" si="10"/>
        <v>-42752684</v>
      </c>
      <c r="W49" s="46">
        <f t="shared" si="10"/>
        <v>165528634</v>
      </c>
      <c r="X49" s="46">
        <f>IF(F25=F48,0,X25-X48)</f>
        <v>107027175</v>
      </c>
      <c r="Y49" s="46">
        <f t="shared" si="10"/>
        <v>58501459</v>
      </c>
      <c r="Z49" s="47">
        <f>+IF(X49&lt;&gt;0,+(Y49/X49)*100,0)</f>
        <v>54.66037854404734</v>
      </c>
      <c r="AA49" s="44">
        <f>+AA25-AA48</f>
        <v>107027175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172474170</v>
      </c>
      <c r="D5" s="19">
        <f>SUM(D6:D8)</f>
        <v>0</v>
      </c>
      <c r="E5" s="20">
        <f t="shared" si="0"/>
        <v>213224997</v>
      </c>
      <c r="F5" s="21">
        <f t="shared" si="0"/>
        <v>206300536</v>
      </c>
      <c r="G5" s="21">
        <f t="shared" si="0"/>
        <v>40438118</v>
      </c>
      <c r="H5" s="21">
        <f t="shared" si="0"/>
        <v>7973760</v>
      </c>
      <c r="I5" s="21">
        <f t="shared" si="0"/>
        <v>7089656</v>
      </c>
      <c r="J5" s="21">
        <f t="shared" si="0"/>
        <v>55501534</v>
      </c>
      <c r="K5" s="21">
        <f t="shared" si="0"/>
        <v>9910576</v>
      </c>
      <c r="L5" s="21">
        <f t="shared" si="0"/>
        <v>7948287</v>
      </c>
      <c r="M5" s="21">
        <f t="shared" si="0"/>
        <v>34301264</v>
      </c>
      <c r="N5" s="21">
        <f t="shared" si="0"/>
        <v>52160127</v>
      </c>
      <c r="O5" s="21">
        <f t="shared" si="0"/>
        <v>12143360</v>
      </c>
      <c r="P5" s="21">
        <f t="shared" si="0"/>
        <v>8383921</v>
      </c>
      <c r="Q5" s="21">
        <f t="shared" si="0"/>
        <v>30599483</v>
      </c>
      <c r="R5" s="21">
        <f t="shared" si="0"/>
        <v>51126764</v>
      </c>
      <c r="S5" s="21">
        <f t="shared" si="0"/>
        <v>7622935</v>
      </c>
      <c r="T5" s="21">
        <f t="shared" si="0"/>
        <v>7740024</v>
      </c>
      <c r="U5" s="21">
        <f t="shared" si="0"/>
        <v>0</v>
      </c>
      <c r="V5" s="21">
        <f t="shared" si="0"/>
        <v>15362959</v>
      </c>
      <c r="W5" s="21">
        <f t="shared" si="0"/>
        <v>174151384</v>
      </c>
      <c r="X5" s="21">
        <f t="shared" si="0"/>
        <v>206300536</v>
      </c>
      <c r="Y5" s="21">
        <f t="shared" si="0"/>
        <v>-32149152</v>
      </c>
      <c r="Z5" s="4">
        <f>+IF(X5&lt;&gt;0,+(Y5/X5)*100,0)</f>
        <v>-15.583649283393038</v>
      </c>
      <c r="AA5" s="19">
        <f>SUM(AA6:AA8)</f>
        <v>206300536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172474170</v>
      </c>
      <c r="D7" s="25"/>
      <c r="E7" s="26">
        <v>213224997</v>
      </c>
      <c r="F7" s="27">
        <v>206300536</v>
      </c>
      <c r="G7" s="27">
        <v>40438118</v>
      </c>
      <c r="H7" s="27">
        <v>7973760</v>
      </c>
      <c r="I7" s="27">
        <v>7089656</v>
      </c>
      <c r="J7" s="27">
        <v>55501534</v>
      </c>
      <c r="K7" s="27">
        <v>9910576</v>
      </c>
      <c r="L7" s="27">
        <v>7948287</v>
      </c>
      <c r="M7" s="27">
        <v>34301264</v>
      </c>
      <c r="N7" s="27">
        <v>52160127</v>
      </c>
      <c r="O7" s="27">
        <v>12143360</v>
      </c>
      <c r="P7" s="27">
        <v>8383921</v>
      </c>
      <c r="Q7" s="27">
        <v>30599483</v>
      </c>
      <c r="R7" s="27">
        <v>51126764</v>
      </c>
      <c r="S7" s="27">
        <v>7622935</v>
      </c>
      <c r="T7" s="27">
        <v>7740024</v>
      </c>
      <c r="U7" s="27"/>
      <c r="V7" s="27">
        <v>15362959</v>
      </c>
      <c r="W7" s="27">
        <v>174151384</v>
      </c>
      <c r="X7" s="27">
        <v>206300536</v>
      </c>
      <c r="Y7" s="27">
        <v>-32149152</v>
      </c>
      <c r="Z7" s="7">
        <v>-15.58</v>
      </c>
      <c r="AA7" s="25">
        <v>206300536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10534625</v>
      </c>
      <c r="D9" s="19">
        <f>SUM(D10:D14)</f>
        <v>0</v>
      </c>
      <c r="E9" s="20">
        <f t="shared" si="1"/>
        <v>6672012</v>
      </c>
      <c r="F9" s="21">
        <f t="shared" si="1"/>
        <v>6672012</v>
      </c>
      <c r="G9" s="21">
        <f t="shared" si="1"/>
        <v>1756205</v>
      </c>
      <c r="H9" s="21">
        <f t="shared" si="1"/>
        <v>1711189</v>
      </c>
      <c r="I9" s="21">
        <f t="shared" si="1"/>
        <v>1031720</v>
      </c>
      <c r="J9" s="21">
        <f t="shared" si="1"/>
        <v>4499114</v>
      </c>
      <c r="K9" s="21">
        <f t="shared" si="1"/>
        <v>4823567</v>
      </c>
      <c r="L9" s="21">
        <f t="shared" si="1"/>
        <v>3842977</v>
      </c>
      <c r="M9" s="21">
        <f t="shared" si="1"/>
        <v>1548138</v>
      </c>
      <c r="N9" s="21">
        <f t="shared" si="1"/>
        <v>10214682</v>
      </c>
      <c r="O9" s="21">
        <f t="shared" si="1"/>
        <v>2266889</v>
      </c>
      <c r="P9" s="21">
        <f t="shared" si="1"/>
        <v>2234230</v>
      </c>
      <c r="Q9" s="21">
        <f t="shared" si="1"/>
        <v>1369851</v>
      </c>
      <c r="R9" s="21">
        <f t="shared" si="1"/>
        <v>5870970</v>
      </c>
      <c r="S9" s="21">
        <f t="shared" si="1"/>
        <v>29743</v>
      </c>
      <c r="T9" s="21">
        <f t="shared" si="1"/>
        <v>1025363</v>
      </c>
      <c r="U9" s="21">
        <f t="shared" si="1"/>
        <v>0</v>
      </c>
      <c r="V9" s="21">
        <f t="shared" si="1"/>
        <v>1055106</v>
      </c>
      <c r="W9" s="21">
        <f t="shared" si="1"/>
        <v>21639872</v>
      </c>
      <c r="X9" s="21">
        <f t="shared" si="1"/>
        <v>6672012</v>
      </c>
      <c r="Y9" s="21">
        <f t="shared" si="1"/>
        <v>14967860</v>
      </c>
      <c r="Z9" s="4">
        <f>+IF(X9&lt;&gt;0,+(Y9/X9)*100,0)</f>
        <v>224.33802577093687</v>
      </c>
      <c r="AA9" s="19">
        <f>SUM(AA10:AA14)</f>
        <v>6672012</v>
      </c>
    </row>
    <row r="10" spans="1:27" ht="12.75">
      <c r="A10" s="5" t="s">
        <v>36</v>
      </c>
      <c r="B10" s="3"/>
      <c r="C10" s="22">
        <v>6528402</v>
      </c>
      <c r="D10" s="22"/>
      <c r="E10" s="23">
        <v>1634232</v>
      </c>
      <c r="F10" s="24">
        <v>1634232</v>
      </c>
      <c r="G10" s="24">
        <v>56529</v>
      </c>
      <c r="H10" s="24">
        <v>-65460</v>
      </c>
      <c r="I10" s="24">
        <v>32077</v>
      </c>
      <c r="J10" s="24">
        <v>23146</v>
      </c>
      <c r="K10" s="24">
        <v>478147</v>
      </c>
      <c r="L10" s="24">
        <v>239132</v>
      </c>
      <c r="M10" s="24">
        <v>256550</v>
      </c>
      <c r="N10" s="24">
        <v>973829</v>
      </c>
      <c r="O10" s="24">
        <v>226880</v>
      </c>
      <c r="P10" s="24">
        <v>29741</v>
      </c>
      <c r="Q10" s="24">
        <v>38120</v>
      </c>
      <c r="R10" s="24">
        <v>294741</v>
      </c>
      <c r="S10" s="24">
        <v>4859</v>
      </c>
      <c r="T10" s="24">
        <v>44693</v>
      </c>
      <c r="U10" s="24"/>
      <c r="V10" s="24">
        <v>49552</v>
      </c>
      <c r="W10" s="24">
        <v>1341268</v>
      </c>
      <c r="X10" s="24">
        <v>1634232</v>
      </c>
      <c r="Y10" s="24">
        <v>-292964</v>
      </c>
      <c r="Z10" s="6">
        <v>-17.93</v>
      </c>
      <c r="AA10" s="22">
        <v>1634232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4006223</v>
      </c>
      <c r="D12" s="22"/>
      <c r="E12" s="23">
        <v>5037780</v>
      </c>
      <c r="F12" s="24">
        <v>5037780</v>
      </c>
      <c r="G12" s="24">
        <v>1699676</v>
      </c>
      <c r="H12" s="24">
        <v>1776649</v>
      </c>
      <c r="I12" s="24">
        <v>999643</v>
      </c>
      <c r="J12" s="24">
        <v>4475968</v>
      </c>
      <c r="K12" s="24">
        <v>4345420</v>
      </c>
      <c r="L12" s="24">
        <v>3603845</v>
      </c>
      <c r="M12" s="24">
        <v>1291588</v>
      </c>
      <c r="N12" s="24">
        <v>9240853</v>
      </c>
      <c r="O12" s="24">
        <v>2040009</v>
      </c>
      <c r="P12" s="24">
        <v>2204489</v>
      </c>
      <c r="Q12" s="24">
        <v>1331731</v>
      </c>
      <c r="R12" s="24">
        <v>5576229</v>
      </c>
      <c r="S12" s="24">
        <v>24884</v>
      </c>
      <c r="T12" s="24">
        <v>980670</v>
      </c>
      <c r="U12" s="24"/>
      <c r="V12" s="24">
        <v>1005554</v>
      </c>
      <c r="W12" s="24">
        <v>20298604</v>
      </c>
      <c r="X12" s="24">
        <v>5037780</v>
      </c>
      <c r="Y12" s="24">
        <v>15260824</v>
      </c>
      <c r="Z12" s="6">
        <v>302.93</v>
      </c>
      <c r="AA12" s="22">
        <v>5037780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37959212</v>
      </c>
      <c r="D15" s="19">
        <f>SUM(D16:D18)</f>
        <v>0</v>
      </c>
      <c r="E15" s="20">
        <f t="shared" si="2"/>
        <v>26873328</v>
      </c>
      <c r="F15" s="21">
        <f t="shared" si="2"/>
        <v>26873328</v>
      </c>
      <c r="G15" s="21">
        <f t="shared" si="2"/>
        <v>23054</v>
      </c>
      <c r="H15" s="21">
        <f t="shared" si="2"/>
        <v>41735</v>
      </c>
      <c r="I15" s="21">
        <f t="shared" si="2"/>
        <v>3440964</v>
      </c>
      <c r="J15" s="21">
        <f t="shared" si="2"/>
        <v>3505753</v>
      </c>
      <c r="K15" s="21">
        <f t="shared" si="2"/>
        <v>1191773</v>
      </c>
      <c r="L15" s="21">
        <f t="shared" si="2"/>
        <v>1012247</v>
      </c>
      <c r="M15" s="21">
        <f t="shared" si="2"/>
        <v>38308</v>
      </c>
      <c r="N15" s="21">
        <f t="shared" si="2"/>
        <v>2242328</v>
      </c>
      <c r="O15" s="21">
        <f t="shared" si="2"/>
        <v>27567</v>
      </c>
      <c r="P15" s="21">
        <f t="shared" si="2"/>
        <v>123108</v>
      </c>
      <c r="Q15" s="21">
        <f t="shared" si="2"/>
        <v>3638059</v>
      </c>
      <c r="R15" s="21">
        <f t="shared" si="2"/>
        <v>3788734</v>
      </c>
      <c r="S15" s="21">
        <f t="shared" si="2"/>
        <v>210988</v>
      </c>
      <c r="T15" s="21">
        <f t="shared" si="2"/>
        <v>20262</v>
      </c>
      <c r="U15" s="21">
        <f t="shared" si="2"/>
        <v>0</v>
      </c>
      <c r="V15" s="21">
        <f t="shared" si="2"/>
        <v>231250</v>
      </c>
      <c r="W15" s="21">
        <f t="shared" si="2"/>
        <v>9768065</v>
      </c>
      <c r="X15" s="21">
        <f t="shared" si="2"/>
        <v>26873328</v>
      </c>
      <c r="Y15" s="21">
        <f t="shared" si="2"/>
        <v>-17105263</v>
      </c>
      <c r="Z15" s="4">
        <f>+IF(X15&lt;&gt;0,+(Y15/X15)*100,0)</f>
        <v>-63.65145024092289</v>
      </c>
      <c r="AA15" s="19">
        <f>SUM(AA16:AA18)</f>
        <v>26873328</v>
      </c>
    </row>
    <row r="16" spans="1:27" ht="12.75">
      <c r="A16" s="5" t="s">
        <v>42</v>
      </c>
      <c r="B16" s="3"/>
      <c r="C16" s="22">
        <v>429212</v>
      </c>
      <c r="D16" s="22"/>
      <c r="E16" s="23">
        <v>962328</v>
      </c>
      <c r="F16" s="24">
        <v>962328</v>
      </c>
      <c r="G16" s="24">
        <v>23054</v>
      </c>
      <c r="H16" s="24">
        <v>41735</v>
      </c>
      <c r="I16" s="24">
        <v>52364</v>
      </c>
      <c r="J16" s="24">
        <v>117153</v>
      </c>
      <c r="K16" s="24">
        <v>45323</v>
      </c>
      <c r="L16" s="24">
        <v>55119</v>
      </c>
      <c r="M16" s="24">
        <v>38308</v>
      </c>
      <c r="N16" s="24">
        <v>138750</v>
      </c>
      <c r="O16" s="24">
        <v>27567</v>
      </c>
      <c r="P16" s="24">
        <v>123108</v>
      </c>
      <c r="Q16" s="24">
        <v>34464</v>
      </c>
      <c r="R16" s="24">
        <v>185139</v>
      </c>
      <c r="S16" s="24"/>
      <c r="T16" s="24">
        <v>20262</v>
      </c>
      <c r="U16" s="24"/>
      <c r="V16" s="24">
        <v>20262</v>
      </c>
      <c r="W16" s="24">
        <v>461304</v>
      </c>
      <c r="X16" s="24">
        <v>962328</v>
      </c>
      <c r="Y16" s="24">
        <v>-501024</v>
      </c>
      <c r="Z16" s="6">
        <v>-52.06</v>
      </c>
      <c r="AA16" s="22">
        <v>962328</v>
      </c>
    </row>
    <row r="17" spans="1:27" ht="12.75">
      <c r="A17" s="5" t="s">
        <v>43</v>
      </c>
      <c r="B17" s="3"/>
      <c r="C17" s="22">
        <v>37530000</v>
      </c>
      <c r="D17" s="22"/>
      <c r="E17" s="23">
        <v>25911000</v>
      </c>
      <c r="F17" s="24">
        <v>25911000</v>
      </c>
      <c r="G17" s="24"/>
      <c r="H17" s="24"/>
      <c r="I17" s="24">
        <v>3388600</v>
      </c>
      <c r="J17" s="24">
        <v>3388600</v>
      </c>
      <c r="K17" s="24">
        <v>1146450</v>
      </c>
      <c r="L17" s="24">
        <v>957128</v>
      </c>
      <c r="M17" s="24"/>
      <c r="N17" s="24">
        <v>2103578</v>
      </c>
      <c r="O17" s="24"/>
      <c r="P17" s="24"/>
      <c r="Q17" s="24">
        <v>3603595</v>
      </c>
      <c r="R17" s="24">
        <v>3603595</v>
      </c>
      <c r="S17" s="24">
        <v>210988</v>
      </c>
      <c r="T17" s="24"/>
      <c r="U17" s="24"/>
      <c r="V17" s="24">
        <v>210988</v>
      </c>
      <c r="W17" s="24">
        <v>9306761</v>
      </c>
      <c r="X17" s="24">
        <v>25911000</v>
      </c>
      <c r="Y17" s="24">
        <v>-16604239</v>
      </c>
      <c r="Z17" s="6">
        <v>-64.08</v>
      </c>
      <c r="AA17" s="22">
        <v>25911000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214583569</v>
      </c>
      <c r="D19" s="19">
        <f>SUM(D20:D23)</f>
        <v>0</v>
      </c>
      <c r="E19" s="20">
        <f t="shared" si="3"/>
        <v>260705100</v>
      </c>
      <c r="F19" s="21">
        <f t="shared" si="3"/>
        <v>269405100</v>
      </c>
      <c r="G19" s="21">
        <f t="shared" si="3"/>
        <v>17373792</v>
      </c>
      <c r="H19" s="21">
        <f t="shared" si="3"/>
        <v>15085865</v>
      </c>
      <c r="I19" s="21">
        <f t="shared" si="3"/>
        <v>15494017</v>
      </c>
      <c r="J19" s="21">
        <f t="shared" si="3"/>
        <v>47953674</v>
      </c>
      <c r="K19" s="21">
        <f t="shared" si="3"/>
        <v>16051502</v>
      </c>
      <c r="L19" s="21">
        <f t="shared" si="3"/>
        <v>16678354</v>
      </c>
      <c r="M19" s="21">
        <f t="shared" si="3"/>
        <v>19492984</v>
      </c>
      <c r="N19" s="21">
        <f t="shared" si="3"/>
        <v>52222840</v>
      </c>
      <c r="O19" s="21">
        <f t="shared" si="3"/>
        <v>16549840</v>
      </c>
      <c r="P19" s="21">
        <f t="shared" si="3"/>
        <v>560319684</v>
      </c>
      <c r="Q19" s="21">
        <f t="shared" si="3"/>
        <v>-523740570</v>
      </c>
      <c r="R19" s="21">
        <f t="shared" si="3"/>
        <v>53128954</v>
      </c>
      <c r="S19" s="21">
        <f t="shared" si="3"/>
        <v>17141516</v>
      </c>
      <c r="T19" s="21">
        <f t="shared" si="3"/>
        <v>12855256</v>
      </c>
      <c r="U19" s="21">
        <f t="shared" si="3"/>
        <v>0</v>
      </c>
      <c r="V19" s="21">
        <f t="shared" si="3"/>
        <v>29996772</v>
      </c>
      <c r="W19" s="21">
        <f t="shared" si="3"/>
        <v>183302240</v>
      </c>
      <c r="X19" s="21">
        <f t="shared" si="3"/>
        <v>269405100</v>
      </c>
      <c r="Y19" s="21">
        <f t="shared" si="3"/>
        <v>-86102860</v>
      </c>
      <c r="Z19" s="4">
        <f>+IF(X19&lt;&gt;0,+(Y19/X19)*100,0)</f>
        <v>-31.960367491187064</v>
      </c>
      <c r="AA19" s="19">
        <f>SUM(AA20:AA23)</f>
        <v>269405100</v>
      </c>
    </row>
    <row r="20" spans="1:27" ht="12.75">
      <c r="A20" s="5" t="s">
        <v>46</v>
      </c>
      <c r="B20" s="3"/>
      <c r="C20" s="22">
        <v>117046688</v>
      </c>
      <c r="D20" s="22"/>
      <c r="E20" s="23">
        <v>149149524</v>
      </c>
      <c r="F20" s="24">
        <v>157849524</v>
      </c>
      <c r="G20" s="24">
        <v>11802249</v>
      </c>
      <c r="H20" s="24">
        <v>9723152</v>
      </c>
      <c r="I20" s="24">
        <v>9346879</v>
      </c>
      <c r="J20" s="24">
        <v>30872280</v>
      </c>
      <c r="K20" s="24">
        <v>10968323</v>
      </c>
      <c r="L20" s="24">
        <v>10729944</v>
      </c>
      <c r="M20" s="24">
        <v>11558137</v>
      </c>
      <c r="N20" s="24">
        <v>33256404</v>
      </c>
      <c r="O20" s="24">
        <v>9640917</v>
      </c>
      <c r="P20" s="24">
        <v>553054676</v>
      </c>
      <c r="Q20" s="24">
        <v>-531950559</v>
      </c>
      <c r="R20" s="24">
        <v>30745034</v>
      </c>
      <c r="S20" s="24">
        <v>7866805</v>
      </c>
      <c r="T20" s="24">
        <v>7596768</v>
      </c>
      <c r="U20" s="24"/>
      <c r="V20" s="24">
        <v>15463573</v>
      </c>
      <c r="W20" s="24">
        <v>110337291</v>
      </c>
      <c r="X20" s="24">
        <v>157849524</v>
      </c>
      <c r="Y20" s="24">
        <v>-47512233</v>
      </c>
      <c r="Z20" s="6">
        <v>-30.1</v>
      </c>
      <c r="AA20" s="22">
        <v>157849524</v>
      </c>
    </row>
    <row r="21" spans="1:27" ht="12.75">
      <c r="A21" s="5" t="s">
        <v>47</v>
      </c>
      <c r="B21" s="3"/>
      <c r="C21" s="22">
        <v>71785309</v>
      </c>
      <c r="D21" s="22"/>
      <c r="E21" s="23">
        <v>81394224</v>
      </c>
      <c r="F21" s="24">
        <v>81394224</v>
      </c>
      <c r="G21" s="24">
        <v>3093086</v>
      </c>
      <c r="H21" s="24">
        <v>2899769</v>
      </c>
      <c r="I21" s="24">
        <v>3769422</v>
      </c>
      <c r="J21" s="24">
        <v>9762277</v>
      </c>
      <c r="K21" s="24">
        <v>2743017</v>
      </c>
      <c r="L21" s="24">
        <v>3609509</v>
      </c>
      <c r="M21" s="24">
        <v>5649662</v>
      </c>
      <c r="N21" s="24">
        <v>12002188</v>
      </c>
      <c r="O21" s="24">
        <v>4684840</v>
      </c>
      <c r="P21" s="24">
        <v>4973882</v>
      </c>
      <c r="Q21" s="24">
        <v>5836671</v>
      </c>
      <c r="R21" s="24">
        <v>15495393</v>
      </c>
      <c r="S21" s="24">
        <v>6867298</v>
      </c>
      <c r="T21" s="24">
        <v>2842250</v>
      </c>
      <c r="U21" s="24"/>
      <c r="V21" s="24">
        <v>9709548</v>
      </c>
      <c r="W21" s="24">
        <v>46969406</v>
      </c>
      <c r="X21" s="24">
        <v>81394224</v>
      </c>
      <c r="Y21" s="24">
        <v>-34424818</v>
      </c>
      <c r="Z21" s="6">
        <v>-42.29</v>
      </c>
      <c r="AA21" s="22">
        <v>81394224</v>
      </c>
    </row>
    <row r="22" spans="1:27" ht="12.75">
      <c r="A22" s="5" t="s">
        <v>48</v>
      </c>
      <c r="B22" s="3"/>
      <c r="C22" s="25">
        <v>16522745</v>
      </c>
      <c r="D22" s="25"/>
      <c r="E22" s="26">
        <v>20385048</v>
      </c>
      <c r="F22" s="27">
        <v>20385048</v>
      </c>
      <c r="G22" s="27">
        <v>1686751</v>
      </c>
      <c r="H22" s="27">
        <v>1668507</v>
      </c>
      <c r="I22" s="27">
        <v>1608548</v>
      </c>
      <c r="J22" s="27">
        <v>4963806</v>
      </c>
      <c r="K22" s="27">
        <v>1577470</v>
      </c>
      <c r="L22" s="27">
        <v>1573819</v>
      </c>
      <c r="M22" s="27">
        <v>1540431</v>
      </c>
      <c r="N22" s="27">
        <v>4691720</v>
      </c>
      <c r="O22" s="27">
        <v>1502562</v>
      </c>
      <c r="P22" s="27">
        <v>1546813</v>
      </c>
      <c r="Q22" s="27">
        <v>1608128</v>
      </c>
      <c r="R22" s="27">
        <v>4657503</v>
      </c>
      <c r="S22" s="27">
        <v>1634288</v>
      </c>
      <c r="T22" s="27">
        <v>1640246</v>
      </c>
      <c r="U22" s="27"/>
      <c r="V22" s="27">
        <v>3274534</v>
      </c>
      <c r="W22" s="27">
        <v>17587563</v>
      </c>
      <c r="X22" s="27">
        <v>20385048</v>
      </c>
      <c r="Y22" s="27">
        <v>-2797485</v>
      </c>
      <c r="Z22" s="7">
        <v>-13.72</v>
      </c>
      <c r="AA22" s="25">
        <v>20385048</v>
      </c>
    </row>
    <row r="23" spans="1:27" ht="12.75">
      <c r="A23" s="5" t="s">
        <v>49</v>
      </c>
      <c r="B23" s="3"/>
      <c r="C23" s="22">
        <v>9228827</v>
      </c>
      <c r="D23" s="22"/>
      <c r="E23" s="23">
        <v>9776304</v>
      </c>
      <c r="F23" s="24">
        <v>9776304</v>
      </c>
      <c r="G23" s="24">
        <v>791706</v>
      </c>
      <c r="H23" s="24">
        <v>794437</v>
      </c>
      <c r="I23" s="24">
        <v>769168</v>
      </c>
      <c r="J23" s="24">
        <v>2355311</v>
      </c>
      <c r="K23" s="24">
        <v>762692</v>
      </c>
      <c r="L23" s="24">
        <v>765082</v>
      </c>
      <c r="M23" s="24">
        <v>744754</v>
      </c>
      <c r="N23" s="24">
        <v>2272528</v>
      </c>
      <c r="O23" s="24">
        <v>721521</v>
      </c>
      <c r="P23" s="24">
        <v>744313</v>
      </c>
      <c r="Q23" s="24">
        <v>765190</v>
      </c>
      <c r="R23" s="24">
        <v>2231024</v>
      </c>
      <c r="S23" s="24">
        <v>773125</v>
      </c>
      <c r="T23" s="24">
        <v>775992</v>
      </c>
      <c r="U23" s="24"/>
      <c r="V23" s="24">
        <v>1549117</v>
      </c>
      <c r="W23" s="24">
        <v>8407980</v>
      </c>
      <c r="X23" s="24">
        <v>9776304</v>
      </c>
      <c r="Y23" s="24">
        <v>-1368324</v>
      </c>
      <c r="Z23" s="6">
        <v>-14</v>
      </c>
      <c r="AA23" s="22">
        <v>9776304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435551576</v>
      </c>
      <c r="D25" s="40">
        <f>+D5+D9+D15+D19+D24</f>
        <v>0</v>
      </c>
      <c r="E25" s="41">
        <f t="shared" si="4"/>
        <v>507475437</v>
      </c>
      <c r="F25" s="42">
        <f t="shared" si="4"/>
        <v>509250976</v>
      </c>
      <c r="G25" s="42">
        <f t="shared" si="4"/>
        <v>59591169</v>
      </c>
      <c r="H25" s="42">
        <f t="shared" si="4"/>
        <v>24812549</v>
      </c>
      <c r="I25" s="42">
        <f t="shared" si="4"/>
        <v>27056357</v>
      </c>
      <c r="J25" s="42">
        <f t="shared" si="4"/>
        <v>111460075</v>
      </c>
      <c r="K25" s="42">
        <f t="shared" si="4"/>
        <v>31977418</v>
      </c>
      <c r="L25" s="42">
        <f t="shared" si="4"/>
        <v>29481865</v>
      </c>
      <c r="M25" s="42">
        <f t="shared" si="4"/>
        <v>55380694</v>
      </c>
      <c r="N25" s="42">
        <f t="shared" si="4"/>
        <v>116839977</v>
      </c>
      <c r="O25" s="42">
        <f t="shared" si="4"/>
        <v>30987656</v>
      </c>
      <c r="P25" s="42">
        <f t="shared" si="4"/>
        <v>571060943</v>
      </c>
      <c r="Q25" s="42">
        <f t="shared" si="4"/>
        <v>-488133177</v>
      </c>
      <c r="R25" s="42">
        <f t="shared" si="4"/>
        <v>113915422</v>
      </c>
      <c r="S25" s="42">
        <f t="shared" si="4"/>
        <v>25005182</v>
      </c>
      <c r="T25" s="42">
        <f t="shared" si="4"/>
        <v>21640905</v>
      </c>
      <c r="U25" s="42">
        <f t="shared" si="4"/>
        <v>0</v>
      </c>
      <c r="V25" s="42">
        <f t="shared" si="4"/>
        <v>46646087</v>
      </c>
      <c r="W25" s="42">
        <f t="shared" si="4"/>
        <v>388861561</v>
      </c>
      <c r="X25" s="42">
        <f t="shared" si="4"/>
        <v>509250976</v>
      </c>
      <c r="Y25" s="42">
        <f t="shared" si="4"/>
        <v>-120389415</v>
      </c>
      <c r="Z25" s="43">
        <f>+IF(X25&lt;&gt;0,+(Y25/X25)*100,0)</f>
        <v>-23.640487828932507</v>
      </c>
      <c r="AA25" s="40">
        <f>+AA5+AA9+AA15+AA19+AA24</f>
        <v>509250976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138748519</v>
      </c>
      <c r="D28" s="19">
        <f>SUM(D29:D31)</f>
        <v>0</v>
      </c>
      <c r="E28" s="20">
        <f t="shared" si="5"/>
        <v>163930976</v>
      </c>
      <c r="F28" s="21">
        <f t="shared" si="5"/>
        <v>159922921</v>
      </c>
      <c r="G28" s="21">
        <f t="shared" si="5"/>
        <v>6675964</v>
      </c>
      <c r="H28" s="21">
        <f t="shared" si="5"/>
        <v>13071050</v>
      </c>
      <c r="I28" s="21">
        <f t="shared" si="5"/>
        <v>5173647</v>
      </c>
      <c r="J28" s="21">
        <f t="shared" si="5"/>
        <v>24920661</v>
      </c>
      <c r="K28" s="21">
        <f t="shared" si="5"/>
        <v>3331128</v>
      </c>
      <c r="L28" s="21">
        <f t="shared" si="5"/>
        <v>10800660</v>
      </c>
      <c r="M28" s="21">
        <f t="shared" si="5"/>
        <v>4148433</v>
      </c>
      <c r="N28" s="21">
        <f t="shared" si="5"/>
        <v>18280221</v>
      </c>
      <c r="O28" s="21">
        <f t="shared" si="5"/>
        <v>10463476</v>
      </c>
      <c r="P28" s="21">
        <f t="shared" si="5"/>
        <v>30359234</v>
      </c>
      <c r="Q28" s="21">
        <f t="shared" si="5"/>
        <v>6818995</v>
      </c>
      <c r="R28" s="21">
        <f t="shared" si="5"/>
        <v>47641705</v>
      </c>
      <c r="S28" s="21">
        <f t="shared" si="5"/>
        <v>2227554</v>
      </c>
      <c r="T28" s="21">
        <f t="shared" si="5"/>
        <v>30005245</v>
      </c>
      <c r="U28" s="21">
        <f t="shared" si="5"/>
        <v>0</v>
      </c>
      <c r="V28" s="21">
        <f t="shared" si="5"/>
        <v>32232799</v>
      </c>
      <c r="W28" s="21">
        <f t="shared" si="5"/>
        <v>123075386</v>
      </c>
      <c r="X28" s="21">
        <f t="shared" si="5"/>
        <v>159922921</v>
      </c>
      <c r="Y28" s="21">
        <f t="shared" si="5"/>
        <v>-36847535</v>
      </c>
      <c r="Z28" s="4">
        <f>+IF(X28&lt;&gt;0,+(Y28/X28)*100,0)</f>
        <v>-23.040809140798522</v>
      </c>
      <c r="AA28" s="19">
        <f>SUM(AA29:AA31)</f>
        <v>159922921</v>
      </c>
    </row>
    <row r="29" spans="1:27" ht="12.75">
      <c r="A29" s="5" t="s">
        <v>32</v>
      </c>
      <c r="B29" s="3"/>
      <c r="C29" s="22">
        <v>10645936</v>
      </c>
      <c r="D29" s="22"/>
      <c r="E29" s="23">
        <v>10392156</v>
      </c>
      <c r="F29" s="24">
        <v>9665506</v>
      </c>
      <c r="G29" s="24">
        <v>15443</v>
      </c>
      <c r="H29" s="24">
        <v>732739</v>
      </c>
      <c r="I29" s="24">
        <v>35887</v>
      </c>
      <c r="J29" s="24">
        <v>784069</v>
      </c>
      <c r="K29" s="24">
        <v>32599</v>
      </c>
      <c r="L29" s="24">
        <v>27486</v>
      </c>
      <c r="M29" s="24">
        <v>7200</v>
      </c>
      <c r="N29" s="24">
        <v>67285</v>
      </c>
      <c r="O29" s="24">
        <v>30715</v>
      </c>
      <c r="P29" s="24">
        <v>3874033</v>
      </c>
      <c r="Q29" s="24">
        <v>18323</v>
      </c>
      <c r="R29" s="24">
        <v>3923071</v>
      </c>
      <c r="S29" s="24"/>
      <c r="T29" s="24">
        <v>4022499</v>
      </c>
      <c r="U29" s="24"/>
      <c r="V29" s="24">
        <v>4022499</v>
      </c>
      <c r="W29" s="24">
        <v>8796924</v>
      </c>
      <c r="X29" s="24">
        <v>9665506</v>
      </c>
      <c r="Y29" s="24">
        <v>-868582</v>
      </c>
      <c r="Z29" s="6">
        <v>-8.99</v>
      </c>
      <c r="AA29" s="22">
        <v>9665506</v>
      </c>
    </row>
    <row r="30" spans="1:27" ht="12.75">
      <c r="A30" s="5" t="s">
        <v>33</v>
      </c>
      <c r="B30" s="3"/>
      <c r="C30" s="25">
        <v>123338398</v>
      </c>
      <c r="D30" s="25"/>
      <c r="E30" s="26">
        <v>151301528</v>
      </c>
      <c r="F30" s="27">
        <v>147845680</v>
      </c>
      <c r="G30" s="27">
        <v>6637764</v>
      </c>
      <c r="H30" s="27">
        <v>12108334</v>
      </c>
      <c r="I30" s="27">
        <v>5130510</v>
      </c>
      <c r="J30" s="27">
        <v>23876608</v>
      </c>
      <c r="K30" s="27">
        <v>3235838</v>
      </c>
      <c r="L30" s="27">
        <v>10755699</v>
      </c>
      <c r="M30" s="27">
        <v>4141233</v>
      </c>
      <c r="N30" s="27">
        <v>18132770</v>
      </c>
      <c r="O30" s="27">
        <v>10432761</v>
      </c>
      <c r="P30" s="27">
        <v>25528399</v>
      </c>
      <c r="Q30" s="27">
        <v>6784805</v>
      </c>
      <c r="R30" s="27">
        <v>42745965</v>
      </c>
      <c r="S30" s="27">
        <v>2227554</v>
      </c>
      <c r="T30" s="27">
        <v>24986110</v>
      </c>
      <c r="U30" s="27"/>
      <c r="V30" s="27">
        <v>27213664</v>
      </c>
      <c r="W30" s="27">
        <v>111969007</v>
      </c>
      <c r="X30" s="27">
        <v>147845680</v>
      </c>
      <c r="Y30" s="27">
        <v>-35876673</v>
      </c>
      <c r="Z30" s="7">
        <v>-24.27</v>
      </c>
      <c r="AA30" s="25">
        <v>147845680</v>
      </c>
    </row>
    <row r="31" spans="1:27" ht="12.75">
      <c r="A31" s="5" t="s">
        <v>34</v>
      </c>
      <c r="B31" s="3"/>
      <c r="C31" s="22">
        <v>4764185</v>
      </c>
      <c r="D31" s="22"/>
      <c r="E31" s="23">
        <v>2237292</v>
      </c>
      <c r="F31" s="24">
        <v>2411735</v>
      </c>
      <c r="G31" s="24">
        <v>22757</v>
      </c>
      <c r="H31" s="24">
        <v>229977</v>
      </c>
      <c r="I31" s="24">
        <v>7250</v>
      </c>
      <c r="J31" s="24">
        <v>259984</v>
      </c>
      <c r="K31" s="24">
        <v>62691</v>
      </c>
      <c r="L31" s="24">
        <v>17475</v>
      </c>
      <c r="M31" s="24"/>
      <c r="N31" s="24">
        <v>80166</v>
      </c>
      <c r="O31" s="24"/>
      <c r="P31" s="24">
        <v>956802</v>
      </c>
      <c r="Q31" s="24">
        <v>15867</v>
      </c>
      <c r="R31" s="24">
        <v>972669</v>
      </c>
      <c r="S31" s="24"/>
      <c r="T31" s="24">
        <v>996636</v>
      </c>
      <c r="U31" s="24"/>
      <c r="V31" s="24">
        <v>996636</v>
      </c>
      <c r="W31" s="24">
        <v>2309455</v>
      </c>
      <c r="X31" s="24">
        <v>2411735</v>
      </c>
      <c r="Y31" s="24">
        <v>-102280</v>
      </c>
      <c r="Z31" s="6">
        <v>-4.24</v>
      </c>
      <c r="AA31" s="22">
        <v>2411735</v>
      </c>
    </row>
    <row r="32" spans="1:27" ht="12.75">
      <c r="A32" s="2" t="s">
        <v>35</v>
      </c>
      <c r="B32" s="3"/>
      <c r="C32" s="19">
        <f aca="true" t="shared" si="6" ref="C32:Y32">SUM(C33:C37)</f>
        <v>36321494</v>
      </c>
      <c r="D32" s="19">
        <f>SUM(D33:D37)</f>
        <v>0</v>
      </c>
      <c r="E32" s="20">
        <f t="shared" si="6"/>
        <v>29196576</v>
      </c>
      <c r="F32" s="21">
        <f t="shared" si="6"/>
        <v>33177089</v>
      </c>
      <c r="G32" s="21">
        <f t="shared" si="6"/>
        <v>208222</v>
      </c>
      <c r="H32" s="21">
        <f t="shared" si="6"/>
        <v>2821948</v>
      </c>
      <c r="I32" s="21">
        <f t="shared" si="6"/>
        <v>87173</v>
      </c>
      <c r="J32" s="21">
        <f t="shared" si="6"/>
        <v>3117343</v>
      </c>
      <c r="K32" s="21">
        <f t="shared" si="6"/>
        <v>226771</v>
      </c>
      <c r="L32" s="21">
        <f t="shared" si="6"/>
        <v>290221</v>
      </c>
      <c r="M32" s="21">
        <f t="shared" si="6"/>
        <v>118248</v>
      </c>
      <c r="N32" s="21">
        <f t="shared" si="6"/>
        <v>635240</v>
      </c>
      <c r="O32" s="21">
        <f t="shared" si="6"/>
        <v>0</v>
      </c>
      <c r="P32" s="21">
        <f t="shared" si="6"/>
        <v>12013025</v>
      </c>
      <c r="Q32" s="21">
        <f t="shared" si="6"/>
        <v>2354429</v>
      </c>
      <c r="R32" s="21">
        <f t="shared" si="6"/>
        <v>14367454</v>
      </c>
      <c r="S32" s="21">
        <f t="shared" si="6"/>
        <v>15318</v>
      </c>
      <c r="T32" s="21">
        <f t="shared" si="6"/>
        <v>11781811</v>
      </c>
      <c r="U32" s="21">
        <f t="shared" si="6"/>
        <v>0</v>
      </c>
      <c r="V32" s="21">
        <f t="shared" si="6"/>
        <v>11797129</v>
      </c>
      <c r="W32" s="21">
        <f t="shared" si="6"/>
        <v>29917166</v>
      </c>
      <c r="X32" s="21">
        <f t="shared" si="6"/>
        <v>33177089</v>
      </c>
      <c r="Y32" s="21">
        <f t="shared" si="6"/>
        <v>-3259923</v>
      </c>
      <c r="Z32" s="4">
        <f>+IF(X32&lt;&gt;0,+(Y32/X32)*100,0)</f>
        <v>-9.825825888461763</v>
      </c>
      <c r="AA32" s="19">
        <f>SUM(AA33:AA37)</f>
        <v>33177089</v>
      </c>
    </row>
    <row r="33" spans="1:27" ht="12.75">
      <c r="A33" s="5" t="s">
        <v>36</v>
      </c>
      <c r="B33" s="3"/>
      <c r="C33" s="22">
        <v>20665363</v>
      </c>
      <c r="D33" s="22"/>
      <c r="E33" s="23">
        <v>16751124</v>
      </c>
      <c r="F33" s="24">
        <v>16185942</v>
      </c>
      <c r="G33" s="24">
        <v>208222</v>
      </c>
      <c r="H33" s="24">
        <v>1170720</v>
      </c>
      <c r="I33" s="24">
        <v>54068</v>
      </c>
      <c r="J33" s="24">
        <v>1433010</v>
      </c>
      <c r="K33" s="24">
        <v>226771</v>
      </c>
      <c r="L33" s="24">
        <v>156006</v>
      </c>
      <c r="M33" s="24">
        <v>88368</v>
      </c>
      <c r="N33" s="24">
        <v>471145</v>
      </c>
      <c r="O33" s="24"/>
      <c r="P33" s="24">
        <v>5711011</v>
      </c>
      <c r="Q33" s="24">
        <v>371168</v>
      </c>
      <c r="R33" s="24">
        <v>6082179</v>
      </c>
      <c r="S33" s="24">
        <v>15318</v>
      </c>
      <c r="T33" s="24">
        <v>5931864</v>
      </c>
      <c r="U33" s="24"/>
      <c r="V33" s="24">
        <v>5947182</v>
      </c>
      <c r="W33" s="24">
        <v>13933516</v>
      </c>
      <c r="X33" s="24">
        <v>16185942</v>
      </c>
      <c r="Y33" s="24">
        <v>-2252426</v>
      </c>
      <c r="Z33" s="6">
        <v>-13.92</v>
      </c>
      <c r="AA33" s="22">
        <v>16185942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15656131</v>
      </c>
      <c r="D35" s="22"/>
      <c r="E35" s="23">
        <v>12445452</v>
      </c>
      <c r="F35" s="24">
        <v>16991147</v>
      </c>
      <c r="G35" s="24"/>
      <c r="H35" s="24">
        <v>1651228</v>
      </c>
      <c r="I35" s="24">
        <v>33105</v>
      </c>
      <c r="J35" s="24">
        <v>1684333</v>
      </c>
      <c r="K35" s="24"/>
      <c r="L35" s="24">
        <v>134215</v>
      </c>
      <c r="M35" s="24">
        <v>29880</v>
      </c>
      <c r="N35" s="24">
        <v>164095</v>
      </c>
      <c r="O35" s="24"/>
      <c r="P35" s="24">
        <v>6302014</v>
      </c>
      <c r="Q35" s="24">
        <v>1983261</v>
      </c>
      <c r="R35" s="24">
        <v>8285275</v>
      </c>
      <c r="S35" s="24"/>
      <c r="T35" s="24">
        <v>5849947</v>
      </c>
      <c r="U35" s="24"/>
      <c r="V35" s="24">
        <v>5849947</v>
      </c>
      <c r="W35" s="24">
        <v>15983650</v>
      </c>
      <c r="X35" s="24">
        <v>16991147</v>
      </c>
      <c r="Y35" s="24">
        <v>-1007497</v>
      </c>
      <c r="Z35" s="6">
        <v>-5.93</v>
      </c>
      <c r="AA35" s="22">
        <v>16991147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33298526</v>
      </c>
      <c r="D38" s="19">
        <f>SUM(D39:D41)</f>
        <v>0</v>
      </c>
      <c r="E38" s="20">
        <f t="shared" si="7"/>
        <v>66833232</v>
      </c>
      <c r="F38" s="21">
        <f t="shared" si="7"/>
        <v>44449424</v>
      </c>
      <c r="G38" s="21">
        <f t="shared" si="7"/>
        <v>3569</v>
      </c>
      <c r="H38" s="21">
        <f t="shared" si="7"/>
        <v>1665784</v>
      </c>
      <c r="I38" s="21">
        <f t="shared" si="7"/>
        <v>64149</v>
      </c>
      <c r="J38" s="21">
        <f t="shared" si="7"/>
        <v>1733502</v>
      </c>
      <c r="K38" s="21">
        <f t="shared" si="7"/>
        <v>314882</v>
      </c>
      <c r="L38" s="21">
        <f t="shared" si="7"/>
        <v>244451</v>
      </c>
      <c r="M38" s="21">
        <f t="shared" si="7"/>
        <v>213479</v>
      </c>
      <c r="N38" s="21">
        <f t="shared" si="7"/>
        <v>772812</v>
      </c>
      <c r="O38" s="21">
        <f t="shared" si="7"/>
        <v>41664</v>
      </c>
      <c r="P38" s="21">
        <f t="shared" si="7"/>
        <v>7587859</v>
      </c>
      <c r="Q38" s="21">
        <f t="shared" si="7"/>
        <v>250324</v>
      </c>
      <c r="R38" s="21">
        <f t="shared" si="7"/>
        <v>7879847</v>
      </c>
      <c r="S38" s="21">
        <f t="shared" si="7"/>
        <v>0</v>
      </c>
      <c r="T38" s="21">
        <f t="shared" si="7"/>
        <v>7820037</v>
      </c>
      <c r="U38" s="21">
        <f t="shared" si="7"/>
        <v>0</v>
      </c>
      <c r="V38" s="21">
        <f t="shared" si="7"/>
        <v>7820037</v>
      </c>
      <c r="W38" s="21">
        <f t="shared" si="7"/>
        <v>18206198</v>
      </c>
      <c r="X38" s="21">
        <f t="shared" si="7"/>
        <v>44449424</v>
      </c>
      <c r="Y38" s="21">
        <f t="shared" si="7"/>
        <v>-26243226</v>
      </c>
      <c r="Z38" s="4">
        <f>+IF(X38&lt;&gt;0,+(Y38/X38)*100,0)</f>
        <v>-59.040643586292596</v>
      </c>
      <c r="AA38" s="19">
        <f>SUM(AA39:AA41)</f>
        <v>44449424</v>
      </c>
    </row>
    <row r="39" spans="1:27" ht="12.75">
      <c r="A39" s="5" t="s">
        <v>42</v>
      </c>
      <c r="B39" s="3"/>
      <c r="C39" s="22">
        <v>12058678</v>
      </c>
      <c r="D39" s="22"/>
      <c r="E39" s="23">
        <v>16516728</v>
      </c>
      <c r="F39" s="24">
        <v>11798573</v>
      </c>
      <c r="G39" s="24">
        <v>3569</v>
      </c>
      <c r="H39" s="24">
        <v>894280</v>
      </c>
      <c r="I39" s="24">
        <v>49054</v>
      </c>
      <c r="J39" s="24">
        <v>946903</v>
      </c>
      <c r="K39" s="24">
        <v>200124</v>
      </c>
      <c r="L39" s="24">
        <v>53216</v>
      </c>
      <c r="M39" s="24">
        <v>28775</v>
      </c>
      <c r="N39" s="24">
        <v>282115</v>
      </c>
      <c r="O39" s="24">
        <v>28602</v>
      </c>
      <c r="P39" s="24">
        <v>4887517</v>
      </c>
      <c r="Q39" s="24">
        <v>9429</v>
      </c>
      <c r="R39" s="24">
        <v>4925548</v>
      </c>
      <c r="S39" s="24"/>
      <c r="T39" s="24">
        <v>4577760</v>
      </c>
      <c r="U39" s="24"/>
      <c r="V39" s="24">
        <v>4577760</v>
      </c>
      <c r="W39" s="24">
        <v>10732326</v>
      </c>
      <c r="X39" s="24">
        <v>11798573</v>
      </c>
      <c r="Y39" s="24">
        <v>-1066247</v>
      </c>
      <c r="Z39" s="6">
        <v>-9.04</v>
      </c>
      <c r="AA39" s="22">
        <v>11798573</v>
      </c>
    </row>
    <row r="40" spans="1:27" ht="12.75">
      <c r="A40" s="5" t="s">
        <v>43</v>
      </c>
      <c r="B40" s="3"/>
      <c r="C40" s="22">
        <v>21239848</v>
      </c>
      <c r="D40" s="22"/>
      <c r="E40" s="23">
        <v>50316504</v>
      </c>
      <c r="F40" s="24">
        <v>32650851</v>
      </c>
      <c r="G40" s="24"/>
      <c r="H40" s="24">
        <v>771504</v>
      </c>
      <c r="I40" s="24">
        <v>15095</v>
      </c>
      <c r="J40" s="24">
        <v>786599</v>
      </c>
      <c r="K40" s="24">
        <v>114758</v>
      </c>
      <c r="L40" s="24">
        <v>191235</v>
      </c>
      <c r="M40" s="24">
        <v>184704</v>
      </c>
      <c r="N40" s="24">
        <v>490697</v>
      </c>
      <c r="O40" s="24">
        <v>13062</v>
      </c>
      <c r="P40" s="24">
        <v>2700342</v>
      </c>
      <c r="Q40" s="24">
        <v>240895</v>
      </c>
      <c r="R40" s="24">
        <v>2954299</v>
      </c>
      <c r="S40" s="24"/>
      <c r="T40" s="24">
        <v>3242277</v>
      </c>
      <c r="U40" s="24"/>
      <c r="V40" s="24">
        <v>3242277</v>
      </c>
      <c r="W40" s="24">
        <v>7473872</v>
      </c>
      <c r="X40" s="24">
        <v>32650851</v>
      </c>
      <c r="Y40" s="24">
        <v>-25176979</v>
      </c>
      <c r="Z40" s="6">
        <v>-77.11</v>
      </c>
      <c r="AA40" s="22">
        <v>32650851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172497435</v>
      </c>
      <c r="D42" s="19">
        <f>SUM(D43:D46)</f>
        <v>0</v>
      </c>
      <c r="E42" s="20">
        <f t="shared" si="8"/>
        <v>164086320</v>
      </c>
      <c r="F42" s="21">
        <f t="shared" si="8"/>
        <v>179550468</v>
      </c>
      <c r="G42" s="21">
        <f t="shared" si="8"/>
        <v>11248015</v>
      </c>
      <c r="H42" s="21">
        <f t="shared" si="8"/>
        <v>4224220</v>
      </c>
      <c r="I42" s="21">
        <f t="shared" si="8"/>
        <v>24379679</v>
      </c>
      <c r="J42" s="21">
        <f t="shared" si="8"/>
        <v>39851914</v>
      </c>
      <c r="K42" s="21">
        <f t="shared" si="8"/>
        <v>150564</v>
      </c>
      <c r="L42" s="21">
        <f t="shared" si="8"/>
        <v>10666509</v>
      </c>
      <c r="M42" s="21">
        <f t="shared" si="8"/>
        <v>18958492</v>
      </c>
      <c r="N42" s="21">
        <f t="shared" si="8"/>
        <v>29775565</v>
      </c>
      <c r="O42" s="21">
        <f t="shared" si="8"/>
        <v>10193754</v>
      </c>
      <c r="P42" s="21">
        <f t="shared" si="8"/>
        <v>30859338</v>
      </c>
      <c r="Q42" s="21">
        <f t="shared" si="8"/>
        <v>860245</v>
      </c>
      <c r="R42" s="21">
        <f t="shared" si="8"/>
        <v>41913337</v>
      </c>
      <c r="S42" s="21">
        <f t="shared" si="8"/>
        <v>17196365</v>
      </c>
      <c r="T42" s="21">
        <f t="shared" si="8"/>
        <v>24462041</v>
      </c>
      <c r="U42" s="21">
        <f t="shared" si="8"/>
        <v>0</v>
      </c>
      <c r="V42" s="21">
        <f t="shared" si="8"/>
        <v>41658406</v>
      </c>
      <c r="W42" s="21">
        <f t="shared" si="8"/>
        <v>153199222</v>
      </c>
      <c r="X42" s="21">
        <f t="shared" si="8"/>
        <v>179550468</v>
      </c>
      <c r="Y42" s="21">
        <f t="shared" si="8"/>
        <v>-26351246</v>
      </c>
      <c r="Z42" s="4">
        <f>+IF(X42&lt;&gt;0,+(Y42/X42)*100,0)</f>
        <v>-14.67623353674578</v>
      </c>
      <c r="AA42" s="19">
        <f>SUM(AA43:AA46)</f>
        <v>179550468</v>
      </c>
    </row>
    <row r="43" spans="1:27" ht="12.75">
      <c r="A43" s="5" t="s">
        <v>46</v>
      </c>
      <c r="B43" s="3"/>
      <c r="C43" s="22">
        <v>108920509</v>
      </c>
      <c r="D43" s="22"/>
      <c r="E43" s="23">
        <v>119145456</v>
      </c>
      <c r="F43" s="24">
        <v>118474422</v>
      </c>
      <c r="G43" s="24">
        <v>10908543</v>
      </c>
      <c r="H43" s="24">
        <v>1547003</v>
      </c>
      <c r="I43" s="24">
        <v>23895510</v>
      </c>
      <c r="J43" s="24">
        <v>36351056</v>
      </c>
      <c r="K43" s="24">
        <v>86215</v>
      </c>
      <c r="L43" s="24">
        <v>7297658</v>
      </c>
      <c r="M43" s="24">
        <v>15946281</v>
      </c>
      <c r="N43" s="24">
        <v>23330154</v>
      </c>
      <c r="O43" s="24">
        <v>7481725</v>
      </c>
      <c r="P43" s="24">
        <v>15319805</v>
      </c>
      <c r="Q43" s="24">
        <v>131938</v>
      </c>
      <c r="R43" s="24">
        <v>22933468</v>
      </c>
      <c r="S43" s="24">
        <v>13796763</v>
      </c>
      <c r="T43" s="24">
        <v>11701996</v>
      </c>
      <c r="U43" s="24"/>
      <c r="V43" s="24">
        <v>25498759</v>
      </c>
      <c r="W43" s="24">
        <v>108113437</v>
      </c>
      <c r="X43" s="24">
        <v>118474422</v>
      </c>
      <c r="Y43" s="24">
        <v>-10360985</v>
      </c>
      <c r="Z43" s="6">
        <v>-8.75</v>
      </c>
      <c r="AA43" s="22">
        <v>118474422</v>
      </c>
    </row>
    <row r="44" spans="1:27" ht="12.75">
      <c r="A44" s="5" t="s">
        <v>47</v>
      </c>
      <c r="B44" s="3"/>
      <c r="C44" s="22">
        <v>30323978</v>
      </c>
      <c r="D44" s="22"/>
      <c r="E44" s="23">
        <v>13498284</v>
      </c>
      <c r="F44" s="24">
        <v>23144584</v>
      </c>
      <c r="G44" s="24">
        <v>-12380</v>
      </c>
      <c r="H44" s="24">
        <v>693814</v>
      </c>
      <c r="I44" s="24"/>
      <c r="J44" s="24">
        <v>681434</v>
      </c>
      <c r="K44" s="24">
        <v>31390</v>
      </c>
      <c r="L44" s="24">
        <v>2384768</v>
      </c>
      <c r="M44" s="24">
        <v>2296352</v>
      </c>
      <c r="N44" s="24">
        <v>4712510</v>
      </c>
      <c r="O44" s="24">
        <v>2418250</v>
      </c>
      <c r="P44" s="24">
        <v>6139422</v>
      </c>
      <c r="Q44" s="24">
        <v>372275</v>
      </c>
      <c r="R44" s="24">
        <v>8929947</v>
      </c>
      <c r="S44" s="24">
        <v>2832436</v>
      </c>
      <c r="T44" s="24">
        <v>4294357</v>
      </c>
      <c r="U44" s="24"/>
      <c r="V44" s="24">
        <v>7126793</v>
      </c>
      <c r="W44" s="24">
        <v>21450684</v>
      </c>
      <c r="X44" s="24">
        <v>23144584</v>
      </c>
      <c r="Y44" s="24">
        <v>-1693900</v>
      </c>
      <c r="Z44" s="6">
        <v>-7.32</v>
      </c>
      <c r="AA44" s="22">
        <v>23144584</v>
      </c>
    </row>
    <row r="45" spans="1:27" ht="12.75">
      <c r="A45" s="5" t="s">
        <v>48</v>
      </c>
      <c r="B45" s="3"/>
      <c r="C45" s="25">
        <v>18840718</v>
      </c>
      <c r="D45" s="25"/>
      <c r="E45" s="26">
        <v>14857164</v>
      </c>
      <c r="F45" s="27">
        <v>14547941</v>
      </c>
      <c r="G45" s="27">
        <v>353088</v>
      </c>
      <c r="H45" s="27">
        <v>715284</v>
      </c>
      <c r="I45" s="27">
        <v>92174</v>
      </c>
      <c r="J45" s="27">
        <v>1160546</v>
      </c>
      <c r="K45" s="27">
        <v>32909</v>
      </c>
      <c r="L45" s="27">
        <v>595189</v>
      </c>
      <c r="M45" s="27">
        <v>462207</v>
      </c>
      <c r="N45" s="27">
        <v>1090305</v>
      </c>
      <c r="O45" s="27">
        <v>265279</v>
      </c>
      <c r="P45" s="27">
        <v>4425373</v>
      </c>
      <c r="Q45" s="27">
        <v>311332</v>
      </c>
      <c r="R45" s="27">
        <v>5001984</v>
      </c>
      <c r="S45" s="27">
        <v>347813</v>
      </c>
      <c r="T45" s="27">
        <v>3696125</v>
      </c>
      <c r="U45" s="27"/>
      <c r="V45" s="27">
        <v>4043938</v>
      </c>
      <c r="W45" s="27">
        <v>11296773</v>
      </c>
      <c r="X45" s="27">
        <v>14547941</v>
      </c>
      <c r="Y45" s="27">
        <v>-3251168</v>
      </c>
      <c r="Z45" s="7">
        <v>-22.35</v>
      </c>
      <c r="AA45" s="25">
        <v>14547941</v>
      </c>
    </row>
    <row r="46" spans="1:27" ht="12.75">
      <c r="A46" s="5" t="s">
        <v>49</v>
      </c>
      <c r="B46" s="3"/>
      <c r="C46" s="22">
        <v>14412230</v>
      </c>
      <c r="D46" s="22"/>
      <c r="E46" s="23">
        <v>16585416</v>
      </c>
      <c r="F46" s="24">
        <v>23383521</v>
      </c>
      <c r="G46" s="24">
        <v>-1236</v>
      </c>
      <c r="H46" s="24">
        <v>1268119</v>
      </c>
      <c r="I46" s="24">
        <v>391995</v>
      </c>
      <c r="J46" s="24">
        <v>1658878</v>
      </c>
      <c r="K46" s="24">
        <v>50</v>
      </c>
      <c r="L46" s="24">
        <v>388894</v>
      </c>
      <c r="M46" s="24">
        <v>253652</v>
      </c>
      <c r="N46" s="24">
        <v>642596</v>
      </c>
      <c r="O46" s="24">
        <v>28500</v>
      </c>
      <c r="P46" s="24">
        <v>4974738</v>
      </c>
      <c r="Q46" s="24">
        <v>44700</v>
      </c>
      <c r="R46" s="24">
        <v>5047938</v>
      </c>
      <c r="S46" s="24">
        <v>219353</v>
      </c>
      <c r="T46" s="24">
        <v>4769563</v>
      </c>
      <c r="U46" s="24"/>
      <c r="V46" s="24">
        <v>4988916</v>
      </c>
      <c r="W46" s="24">
        <v>12338328</v>
      </c>
      <c r="X46" s="24">
        <v>23383521</v>
      </c>
      <c r="Y46" s="24">
        <v>-11045193</v>
      </c>
      <c r="Z46" s="6">
        <v>-47.23</v>
      </c>
      <c r="AA46" s="22">
        <v>23383521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380865974</v>
      </c>
      <c r="D48" s="40">
        <f>+D28+D32+D38+D42+D47</f>
        <v>0</v>
      </c>
      <c r="E48" s="41">
        <f t="shared" si="9"/>
        <v>424047104</v>
      </c>
      <c r="F48" s="42">
        <f t="shared" si="9"/>
        <v>417099902</v>
      </c>
      <c r="G48" s="42">
        <f t="shared" si="9"/>
        <v>18135770</v>
      </c>
      <c r="H48" s="42">
        <f t="shared" si="9"/>
        <v>21783002</v>
      </c>
      <c r="I48" s="42">
        <f t="shared" si="9"/>
        <v>29704648</v>
      </c>
      <c r="J48" s="42">
        <f t="shared" si="9"/>
        <v>69623420</v>
      </c>
      <c r="K48" s="42">
        <f t="shared" si="9"/>
        <v>4023345</v>
      </c>
      <c r="L48" s="42">
        <f t="shared" si="9"/>
        <v>22001841</v>
      </c>
      <c r="M48" s="42">
        <f t="shared" si="9"/>
        <v>23438652</v>
      </c>
      <c r="N48" s="42">
        <f t="shared" si="9"/>
        <v>49463838</v>
      </c>
      <c r="O48" s="42">
        <f t="shared" si="9"/>
        <v>20698894</v>
      </c>
      <c r="P48" s="42">
        <f t="shared" si="9"/>
        <v>80819456</v>
      </c>
      <c r="Q48" s="42">
        <f t="shared" si="9"/>
        <v>10283993</v>
      </c>
      <c r="R48" s="42">
        <f t="shared" si="9"/>
        <v>111802343</v>
      </c>
      <c r="S48" s="42">
        <f t="shared" si="9"/>
        <v>19439237</v>
      </c>
      <c r="T48" s="42">
        <f t="shared" si="9"/>
        <v>74069134</v>
      </c>
      <c r="U48" s="42">
        <f t="shared" si="9"/>
        <v>0</v>
      </c>
      <c r="V48" s="42">
        <f t="shared" si="9"/>
        <v>93508371</v>
      </c>
      <c r="W48" s="42">
        <f t="shared" si="9"/>
        <v>324397972</v>
      </c>
      <c r="X48" s="42">
        <f t="shared" si="9"/>
        <v>417099902</v>
      </c>
      <c r="Y48" s="42">
        <f t="shared" si="9"/>
        <v>-92701930</v>
      </c>
      <c r="Z48" s="43">
        <f>+IF(X48&lt;&gt;0,+(Y48/X48)*100,0)</f>
        <v>-22.225354059181726</v>
      </c>
      <c r="AA48" s="40">
        <f>+AA28+AA32+AA38+AA42+AA47</f>
        <v>417099902</v>
      </c>
    </row>
    <row r="49" spans="1:27" ht="12.75">
      <c r="A49" s="14" t="s">
        <v>84</v>
      </c>
      <c r="B49" s="15"/>
      <c r="C49" s="44">
        <f aca="true" t="shared" si="10" ref="C49:Y49">+C25-C48</f>
        <v>54685602</v>
      </c>
      <c r="D49" s="44">
        <f>+D25-D48</f>
        <v>0</v>
      </c>
      <c r="E49" s="45">
        <f t="shared" si="10"/>
        <v>83428333</v>
      </c>
      <c r="F49" s="46">
        <f t="shared" si="10"/>
        <v>92151074</v>
      </c>
      <c r="G49" s="46">
        <f t="shared" si="10"/>
        <v>41455399</v>
      </c>
      <c r="H49" s="46">
        <f t="shared" si="10"/>
        <v>3029547</v>
      </c>
      <c r="I49" s="46">
        <f t="shared" si="10"/>
        <v>-2648291</v>
      </c>
      <c r="J49" s="46">
        <f t="shared" si="10"/>
        <v>41836655</v>
      </c>
      <c r="K49" s="46">
        <f t="shared" si="10"/>
        <v>27954073</v>
      </c>
      <c r="L49" s="46">
        <f t="shared" si="10"/>
        <v>7480024</v>
      </c>
      <c r="M49" s="46">
        <f t="shared" si="10"/>
        <v>31942042</v>
      </c>
      <c r="N49" s="46">
        <f t="shared" si="10"/>
        <v>67376139</v>
      </c>
      <c r="O49" s="46">
        <f t="shared" si="10"/>
        <v>10288762</v>
      </c>
      <c r="P49" s="46">
        <f t="shared" si="10"/>
        <v>490241487</v>
      </c>
      <c r="Q49" s="46">
        <f t="shared" si="10"/>
        <v>-498417170</v>
      </c>
      <c r="R49" s="46">
        <f t="shared" si="10"/>
        <v>2113079</v>
      </c>
      <c r="S49" s="46">
        <f t="shared" si="10"/>
        <v>5565945</v>
      </c>
      <c r="T49" s="46">
        <f t="shared" si="10"/>
        <v>-52428229</v>
      </c>
      <c r="U49" s="46">
        <f t="shared" si="10"/>
        <v>0</v>
      </c>
      <c r="V49" s="46">
        <f t="shared" si="10"/>
        <v>-46862284</v>
      </c>
      <c r="W49" s="46">
        <f t="shared" si="10"/>
        <v>64463589</v>
      </c>
      <c r="X49" s="46">
        <f>IF(F25=F48,0,X25-X48)</f>
        <v>92151074</v>
      </c>
      <c r="Y49" s="46">
        <f t="shared" si="10"/>
        <v>-27687485</v>
      </c>
      <c r="Z49" s="47">
        <f>+IF(X49&lt;&gt;0,+(Y49/X49)*100,0)</f>
        <v>-30.045753997397796</v>
      </c>
      <c r="AA49" s="44">
        <f>+AA25-AA48</f>
        <v>92151074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533897053</v>
      </c>
      <c r="D5" s="19">
        <f>SUM(D6:D8)</f>
        <v>0</v>
      </c>
      <c r="E5" s="20">
        <f t="shared" si="0"/>
        <v>582273232</v>
      </c>
      <c r="F5" s="21">
        <f t="shared" si="0"/>
        <v>566323232</v>
      </c>
      <c r="G5" s="21">
        <f t="shared" si="0"/>
        <v>190007767</v>
      </c>
      <c r="H5" s="21">
        <f t="shared" si="0"/>
        <v>8513801</v>
      </c>
      <c r="I5" s="21">
        <f t="shared" si="0"/>
        <v>10585673</v>
      </c>
      <c r="J5" s="21">
        <f t="shared" si="0"/>
        <v>209107241</v>
      </c>
      <c r="K5" s="21">
        <f t="shared" si="0"/>
        <v>71473467</v>
      </c>
      <c r="L5" s="21">
        <f t="shared" si="0"/>
        <v>8438965</v>
      </c>
      <c r="M5" s="21">
        <f t="shared" si="0"/>
        <v>58699571</v>
      </c>
      <c r="N5" s="21">
        <f t="shared" si="0"/>
        <v>138612003</v>
      </c>
      <c r="O5" s="21">
        <f t="shared" si="0"/>
        <v>40928047</v>
      </c>
      <c r="P5" s="21">
        <f t="shared" si="0"/>
        <v>8514412</v>
      </c>
      <c r="Q5" s="21">
        <f t="shared" si="0"/>
        <v>117143797</v>
      </c>
      <c r="R5" s="21">
        <f t="shared" si="0"/>
        <v>166586256</v>
      </c>
      <c r="S5" s="21">
        <f t="shared" si="0"/>
        <v>9949613</v>
      </c>
      <c r="T5" s="21">
        <f t="shared" si="0"/>
        <v>8907413</v>
      </c>
      <c r="U5" s="21">
        <f t="shared" si="0"/>
        <v>0</v>
      </c>
      <c r="V5" s="21">
        <f t="shared" si="0"/>
        <v>18857026</v>
      </c>
      <c r="W5" s="21">
        <f t="shared" si="0"/>
        <v>533162526</v>
      </c>
      <c r="X5" s="21">
        <f t="shared" si="0"/>
        <v>566323232</v>
      </c>
      <c r="Y5" s="21">
        <f t="shared" si="0"/>
        <v>-33160706</v>
      </c>
      <c r="Z5" s="4">
        <f>+IF(X5&lt;&gt;0,+(Y5/X5)*100,0)</f>
        <v>-5.855438047789641</v>
      </c>
      <c r="AA5" s="19">
        <f>SUM(AA6:AA8)</f>
        <v>566323232</v>
      </c>
    </row>
    <row r="6" spans="1:27" ht="12.75">
      <c r="A6" s="5" t="s">
        <v>32</v>
      </c>
      <c r="B6" s="3"/>
      <c r="C6" s="22">
        <v>13201622</v>
      </c>
      <c r="D6" s="22"/>
      <c r="E6" s="23">
        <v>468756225</v>
      </c>
      <c r="F6" s="24">
        <v>443756225</v>
      </c>
      <c r="G6" s="24">
        <v>181893589</v>
      </c>
      <c r="H6" s="24">
        <v>150739</v>
      </c>
      <c r="I6" s="24">
        <v>1740723</v>
      </c>
      <c r="J6" s="24">
        <v>183785051</v>
      </c>
      <c r="K6" s="24">
        <v>471459</v>
      </c>
      <c r="L6" s="24">
        <v>381636</v>
      </c>
      <c r="M6" s="24">
        <v>113659</v>
      </c>
      <c r="N6" s="24">
        <v>966754</v>
      </c>
      <c r="O6" s="24">
        <v>145868298</v>
      </c>
      <c r="P6" s="24">
        <v>441535</v>
      </c>
      <c r="Q6" s="24">
        <v>109125598</v>
      </c>
      <c r="R6" s="24">
        <v>255435431</v>
      </c>
      <c r="S6" s="24">
        <v>1157184</v>
      </c>
      <c r="T6" s="24">
        <v>806197</v>
      </c>
      <c r="U6" s="24"/>
      <c r="V6" s="24">
        <v>1963381</v>
      </c>
      <c r="W6" s="24">
        <v>442150617</v>
      </c>
      <c r="X6" s="24">
        <v>443756225</v>
      </c>
      <c r="Y6" s="24">
        <v>-1605608</v>
      </c>
      <c r="Z6" s="6">
        <v>-0.36</v>
      </c>
      <c r="AA6" s="22">
        <v>443756225</v>
      </c>
    </row>
    <row r="7" spans="1:27" ht="12.75">
      <c r="A7" s="5" t="s">
        <v>33</v>
      </c>
      <c r="B7" s="3"/>
      <c r="C7" s="25">
        <v>520695431</v>
      </c>
      <c r="D7" s="25"/>
      <c r="E7" s="26">
        <v>113514461</v>
      </c>
      <c r="F7" s="27">
        <v>122564461</v>
      </c>
      <c r="G7" s="27">
        <v>8114178</v>
      </c>
      <c r="H7" s="27">
        <v>8363062</v>
      </c>
      <c r="I7" s="27">
        <v>8844950</v>
      </c>
      <c r="J7" s="27">
        <v>25322190</v>
      </c>
      <c r="K7" s="27">
        <v>71002008</v>
      </c>
      <c r="L7" s="27">
        <v>8057329</v>
      </c>
      <c r="M7" s="27">
        <v>58585912</v>
      </c>
      <c r="N7" s="27">
        <v>137645249</v>
      </c>
      <c r="O7" s="27">
        <v>-104940251</v>
      </c>
      <c r="P7" s="27">
        <v>8072877</v>
      </c>
      <c r="Q7" s="27">
        <v>8018199</v>
      </c>
      <c r="R7" s="27">
        <v>-88849175</v>
      </c>
      <c r="S7" s="27">
        <v>8792429</v>
      </c>
      <c r="T7" s="27">
        <v>8101216</v>
      </c>
      <c r="U7" s="27"/>
      <c r="V7" s="27">
        <v>16893645</v>
      </c>
      <c r="W7" s="27">
        <v>91011909</v>
      </c>
      <c r="X7" s="27">
        <v>122564461</v>
      </c>
      <c r="Y7" s="27">
        <v>-31552552</v>
      </c>
      <c r="Z7" s="7">
        <v>-25.74</v>
      </c>
      <c r="AA7" s="25">
        <v>122564461</v>
      </c>
    </row>
    <row r="8" spans="1:27" ht="12.75">
      <c r="A8" s="5" t="s">
        <v>34</v>
      </c>
      <c r="B8" s="3"/>
      <c r="C8" s="22"/>
      <c r="D8" s="22"/>
      <c r="E8" s="23">
        <v>2546</v>
      </c>
      <c r="F8" s="24">
        <v>2546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2546</v>
      </c>
      <c r="Y8" s="24">
        <v>-2546</v>
      </c>
      <c r="Z8" s="6">
        <v>-100</v>
      </c>
      <c r="AA8" s="22">
        <v>2546</v>
      </c>
    </row>
    <row r="9" spans="1:27" ht="12.75">
      <c r="A9" s="2" t="s">
        <v>35</v>
      </c>
      <c r="B9" s="3"/>
      <c r="C9" s="19">
        <f aca="true" t="shared" si="1" ref="C9:Y9">SUM(C10:C14)</f>
        <v>11277383</v>
      </c>
      <c r="D9" s="19">
        <f>SUM(D10:D14)</f>
        <v>0</v>
      </c>
      <c r="E9" s="20">
        <f t="shared" si="1"/>
        <v>5867669</v>
      </c>
      <c r="F9" s="21">
        <f t="shared" si="1"/>
        <v>5867669</v>
      </c>
      <c r="G9" s="21">
        <f t="shared" si="1"/>
        <v>40293</v>
      </c>
      <c r="H9" s="21">
        <f t="shared" si="1"/>
        <v>54499</v>
      </c>
      <c r="I9" s="21">
        <f t="shared" si="1"/>
        <v>39751</v>
      </c>
      <c r="J9" s="21">
        <f t="shared" si="1"/>
        <v>134543</v>
      </c>
      <c r="K9" s="21">
        <f t="shared" si="1"/>
        <v>8106241</v>
      </c>
      <c r="L9" s="21">
        <f t="shared" si="1"/>
        <v>57431</v>
      </c>
      <c r="M9" s="21">
        <f t="shared" si="1"/>
        <v>35117</v>
      </c>
      <c r="N9" s="21">
        <f t="shared" si="1"/>
        <v>8198789</v>
      </c>
      <c r="O9" s="21">
        <f t="shared" si="1"/>
        <v>852629</v>
      </c>
      <c r="P9" s="21">
        <f t="shared" si="1"/>
        <v>42849</v>
      </c>
      <c r="Q9" s="21">
        <f t="shared" si="1"/>
        <v>41953</v>
      </c>
      <c r="R9" s="21">
        <f t="shared" si="1"/>
        <v>937431</v>
      </c>
      <c r="S9" s="21">
        <f t="shared" si="1"/>
        <v>15923</v>
      </c>
      <c r="T9" s="21">
        <f t="shared" si="1"/>
        <v>14838</v>
      </c>
      <c r="U9" s="21">
        <f t="shared" si="1"/>
        <v>0</v>
      </c>
      <c r="V9" s="21">
        <f t="shared" si="1"/>
        <v>30761</v>
      </c>
      <c r="W9" s="21">
        <f t="shared" si="1"/>
        <v>9301524</v>
      </c>
      <c r="X9" s="21">
        <f t="shared" si="1"/>
        <v>5867669</v>
      </c>
      <c r="Y9" s="21">
        <f t="shared" si="1"/>
        <v>3433855</v>
      </c>
      <c r="Z9" s="4">
        <f>+IF(X9&lt;&gt;0,+(Y9/X9)*100,0)</f>
        <v>58.521620766270225</v>
      </c>
      <c r="AA9" s="19">
        <f>SUM(AA10:AA14)</f>
        <v>5867669</v>
      </c>
    </row>
    <row r="10" spans="1:27" ht="12.75">
      <c r="A10" s="5" t="s">
        <v>36</v>
      </c>
      <c r="B10" s="3"/>
      <c r="C10" s="22">
        <v>472540</v>
      </c>
      <c r="D10" s="22"/>
      <c r="E10" s="23">
        <v>475696</v>
      </c>
      <c r="F10" s="24">
        <v>475696</v>
      </c>
      <c r="G10" s="24">
        <v>26624</v>
      </c>
      <c r="H10" s="24">
        <v>41609</v>
      </c>
      <c r="I10" s="24">
        <v>25982</v>
      </c>
      <c r="J10" s="24">
        <v>94215</v>
      </c>
      <c r="K10" s="24">
        <v>41499</v>
      </c>
      <c r="L10" s="24">
        <v>24089</v>
      </c>
      <c r="M10" s="24">
        <v>20194</v>
      </c>
      <c r="N10" s="24">
        <v>85782</v>
      </c>
      <c r="O10" s="24">
        <v>19821</v>
      </c>
      <c r="P10" s="24">
        <v>30074</v>
      </c>
      <c r="Q10" s="24">
        <v>28818</v>
      </c>
      <c r="R10" s="24">
        <v>78713</v>
      </c>
      <c r="S10" s="24">
        <v>3250</v>
      </c>
      <c r="T10" s="24">
        <v>2063</v>
      </c>
      <c r="U10" s="24"/>
      <c r="V10" s="24">
        <v>5313</v>
      </c>
      <c r="W10" s="24">
        <v>264023</v>
      </c>
      <c r="X10" s="24">
        <v>475696</v>
      </c>
      <c r="Y10" s="24">
        <v>-211673</v>
      </c>
      <c r="Z10" s="6">
        <v>-44.5</v>
      </c>
      <c r="AA10" s="22">
        <v>475696</v>
      </c>
    </row>
    <row r="11" spans="1:27" ht="12.75">
      <c r="A11" s="5" t="s">
        <v>37</v>
      </c>
      <c r="B11" s="3"/>
      <c r="C11" s="22">
        <v>10562418</v>
      </c>
      <c r="D11" s="22"/>
      <c r="E11" s="23">
        <v>67731</v>
      </c>
      <c r="F11" s="24">
        <v>67731</v>
      </c>
      <c r="G11" s="24"/>
      <c r="H11" s="24"/>
      <c r="I11" s="24">
        <v>953</v>
      </c>
      <c r="J11" s="24">
        <v>953</v>
      </c>
      <c r="K11" s="24">
        <v>8049966</v>
      </c>
      <c r="L11" s="24">
        <v>187</v>
      </c>
      <c r="M11" s="24">
        <v>174</v>
      </c>
      <c r="N11" s="24">
        <v>8050327</v>
      </c>
      <c r="O11" s="24">
        <v>820033</v>
      </c>
      <c r="P11" s="24"/>
      <c r="Q11" s="24">
        <v>360</v>
      </c>
      <c r="R11" s="24">
        <v>820393</v>
      </c>
      <c r="S11" s="24"/>
      <c r="T11" s="24"/>
      <c r="U11" s="24"/>
      <c r="V11" s="24"/>
      <c r="W11" s="24">
        <v>8871673</v>
      </c>
      <c r="X11" s="24">
        <v>67731</v>
      </c>
      <c r="Y11" s="24">
        <v>8803942</v>
      </c>
      <c r="Z11" s="6">
        <v>12998.39</v>
      </c>
      <c r="AA11" s="22">
        <v>67731</v>
      </c>
    </row>
    <row r="12" spans="1:27" ht="12.75">
      <c r="A12" s="5" t="s">
        <v>38</v>
      </c>
      <c r="B12" s="3"/>
      <c r="C12" s="22">
        <v>82342</v>
      </c>
      <c r="D12" s="22"/>
      <c r="E12" s="23">
        <v>5133253</v>
      </c>
      <c r="F12" s="24">
        <v>5133253</v>
      </c>
      <c r="G12" s="24">
        <v>21</v>
      </c>
      <c r="H12" s="24"/>
      <c r="I12" s="24"/>
      <c r="J12" s="24">
        <v>21</v>
      </c>
      <c r="K12" s="24"/>
      <c r="L12" s="24">
        <v>18327</v>
      </c>
      <c r="M12" s="24">
        <v>1461</v>
      </c>
      <c r="N12" s="24">
        <v>19788</v>
      </c>
      <c r="O12" s="24"/>
      <c r="P12" s="24"/>
      <c r="Q12" s="24"/>
      <c r="R12" s="24"/>
      <c r="S12" s="24"/>
      <c r="T12" s="24"/>
      <c r="U12" s="24"/>
      <c r="V12" s="24"/>
      <c r="W12" s="24">
        <v>19809</v>
      </c>
      <c r="X12" s="24">
        <v>5133253</v>
      </c>
      <c r="Y12" s="24">
        <v>-5113444</v>
      </c>
      <c r="Z12" s="6">
        <v>-99.61</v>
      </c>
      <c r="AA12" s="22">
        <v>5133253</v>
      </c>
    </row>
    <row r="13" spans="1:27" ht="12.75">
      <c r="A13" s="5" t="s">
        <v>39</v>
      </c>
      <c r="B13" s="3"/>
      <c r="C13" s="22">
        <v>160083</v>
      </c>
      <c r="D13" s="22"/>
      <c r="E13" s="23">
        <v>190989</v>
      </c>
      <c r="F13" s="24">
        <v>190989</v>
      </c>
      <c r="G13" s="24">
        <v>13648</v>
      </c>
      <c r="H13" s="24">
        <v>12890</v>
      </c>
      <c r="I13" s="24">
        <v>12816</v>
      </c>
      <c r="J13" s="24">
        <v>39354</v>
      </c>
      <c r="K13" s="24">
        <v>14776</v>
      </c>
      <c r="L13" s="24">
        <v>14828</v>
      </c>
      <c r="M13" s="24">
        <v>13288</v>
      </c>
      <c r="N13" s="24">
        <v>42892</v>
      </c>
      <c r="O13" s="24">
        <v>12775</v>
      </c>
      <c r="P13" s="24">
        <v>12775</v>
      </c>
      <c r="Q13" s="24">
        <v>12775</v>
      </c>
      <c r="R13" s="24">
        <v>38325</v>
      </c>
      <c r="S13" s="24">
        <v>12673</v>
      </c>
      <c r="T13" s="24">
        <v>12775</v>
      </c>
      <c r="U13" s="24"/>
      <c r="V13" s="24">
        <v>25448</v>
      </c>
      <c r="W13" s="24">
        <v>146019</v>
      </c>
      <c r="X13" s="24">
        <v>190989</v>
      </c>
      <c r="Y13" s="24">
        <v>-44970</v>
      </c>
      <c r="Z13" s="6">
        <v>-23.55</v>
      </c>
      <c r="AA13" s="22">
        <v>190989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43438238</v>
      </c>
      <c r="D15" s="19">
        <f>SUM(D16:D18)</f>
        <v>0</v>
      </c>
      <c r="E15" s="20">
        <f t="shared" si="2"/>
        <v>174183373</v>
      </c>
      <c r="F15" s="21">
        <f t="shared" si="2"/>
        <v>174183373</v>
      </c>
      <c r="G15" s="21">
        <f t="shared" si="2"/>
        <v>83860</v>
      </c>
      <c r="H15" s="21">
        <f t="shared" si="2"/>
        <v>957467</v>
      </c>
      <c r="I15" s="21">
        <f t="shared" si="2"/>
        <v>871291</v>
      </c>
      <c r="J15" s="21">
        <f t="shared" si="2"/>
        <v>1912618</v>
      </c>
      <c r="K15" s="21">
        <f t="shared" si="2"/>
        <v>9768080</v>
      </c>
      <c r="L15" s="21">
        <f t="shared" si="2"/>
        <v>1055917</v>
      </c>
      <c r="M15" s="21">
        <f t="shared" si="2"/>
        <v>998381</v>
      </c>
      <c r="N15" s="21">
        <f t="shared" si="2"/>
        <v>11822378</v>
      </c>
      <c r="O15" s="21">
        <f t="shared" si="2"/>
        <v>2580355</v>
      </c>
      <c r="P15" s="21">
        <f t="shared" si="2"/>
        <v>1001478</v>
      </c>
      <c r="Q15" s="21">
        <f t="shared" si="2"/>
        <v>698327</v>
      </c>
      <c r="R15" s="21">
        <f t="shared" si="2"/>
        <v>4280160</v>
      </c>
      <c r="S15" s="21">
        <f t="shared" si="2"/>
        <v>824036</v>
      </c>
      <c r="T15" s="21">
        <f t="shared" si="2"/>
        <v>8706</v>
      </c>
      <c r="U15" s="21">
        <f t="shared" si="2"/>
        <v>0</v>
      </c>
      <c r="V15" s="21">
        <f t="shared" si="2"/>
        <v>832742</v>
      </c>
      <c r="W15" s="21">
        <f t="shared" si="2"/>
        <v>18847898</v>
      </c>
      <c r="X15" s="21">
        <f t="shared" si="2"/>
        <v>174183373</v>
      </c>
      <c r="Y15" s="21">
        <f t="shared" si="2"/>
        <v>-155335475</v>
      </c>
      <c r="Z15" s="4">
        <f>+IF(X15&lt;&gt;0,+(Y15/X15)*100,0)</f>
        <v>-89.179278322966</v>
      </c>
      <c r="AA15" s="19">
        <f>SUM(AA16:AA18)</f>
        <v>174183373</v>
      </c>
    </row>
    <row r="16" spans="1:27" ht="12.75">
      <c r="A16" s="5" t="s">
        <v>42</v>
      </c>
      <c r="B16" s="3"/>
      <c r="C16" s="22">
        <v>8131759</v>
      </c>
      <c r="D16" s="22"/>
      <c r="E16" s="23">
        <v>8334067</v>
      </c>
      <c r="F16" s="24">
        <v>5834067</v>
      </c>
      <c r="G16" s="24">
        <v>83774</v>
      </c>
      <c r="H16" s="24">
        <v>76458</v>
      </c>
      <c r="I16" s="24">
        <v>80552</v>
      </c>
      <c r="J16" s="24">
        <v>240784</v>
      </c>
      <c r="K16" s="24">
        <v>68817</v>
      </c>
      <c r="L16" s="24">
        <v>62298</v>
      </c>
      <c r="M16" s="24">
        <v>52833</v>
      </c>
      <c r="N16" s="24">
        <v>183948</v>
      </c>
      <c r="O16" s="24">
        <v>73754</v>
      </c>
      <c r="P16" s="24">
        <v>86406</v>
      </c>
      <c r="Q16" s="24">
        <v>87833</v>
      </c>
      <c r="R16" s="24">
        <v>247993</v>
      </c>
      <c r="S16" s="24">
        <v>150</v>
      </c>
      <c r="T16" s="24">
        <v>7836</v>
      </c>
      <c r="U16" s="24"/>
      <c r="V16" s="24">
        <v>7986</v>
      </c>
      <c r="W16" s="24">
        <v>680711</v>
      </c>
      <c r="X16" s="24">
        <v>5834067</v>
      </c>
      <c r="Y16" s="24">
        <v>-5153356</v>
      </c>
      <c r="Z16" s="6">
        <v>-88.33</v>
      </c>
      <c r="AA16" s="22">
        <v>5834067</v>
      </c>
    </row>
    <row r="17" spans="1:27" ht="12.75">
      <c r="A17" s="5" t="s">
        <v>43</v>
      </c>
      <c r="B17" s="3"/>
      <c r="C17" s="22">
        <v>35306479</v>
      </c>
      <c r="D17" s="22"/>
      <c r="E17" s="23">
        <v>165849306</v>
      </c>
      <c r="F17" s="24">
        <v>168349306</v>
      </c>
      <c r="G17" s="24">
        <v>86</v>
      </c>
      <c r="H17" s="24">
        <v>881009</v>
      </c>
      <c r="I17" s="24">
        <v>790739</v>
      </c>
      <c r="J17" s="24">
        <v>1671834</v>
      </c>
      <c r="K17" s="24">
        <v>9699263</v>
      </c>
      <c r="L17" s="24">
        <v>993619</v>
      </c>
      <c r="M17" s="24">
        <v>945548</v>
      </c>
      <c r="N17" s="24">
        <v>11638430</v>
      </c>
      <c r="O17" s="24">
        <v>2506601</v>
      </c>
      <c r="P17" s="24">
        <v>915072</v>
      </c>
      <c r="Q17" s="24">
        <v>610494</v>
      </c>
      <c r="R17" s="24">
        <v>4032167</v>
      </c>
      <c r="S17" s="24">
        <v>823886</v>
      </c>
      <c r="T17" s="24">
        <v>870</v>
      </c>
      <c r="U17" s="24"/>
      <c r="V17" s="24">
        <v>824756</v>
      </c>
      <c r="W17" s="24">
        <v>18167187</v>
      </c>
      <c r="X17" s="24">
        <v>168349306</v>
      </c>
      <c r="Y17" s="24">
        <v>-150182119</v>
      </c>
      <c r="Z17" s="6">
        <v>-89.21</v>
      </c>
      <c r="AA17" s="22">
        <v>168349306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665826405</v>
      </c>
      <c r="D19" s="19">
        <f>SUM(D20:D23)</f>
        <v>0</v>
      </c>
      <c r="E19" s="20">
        <f t="shared" si="3"/>
        <v>757157210</v>
      </c>
      <c r="F19" s="21">
        <f t="shared" si="3"/>
        <v>797145865</v>
      </c>
      <c r="G19" s="21">
        <f t="shared" si="3"/>
        <v>41609677</v>
      </c>
      <c r="H19" s="21">
        <f t="shared" si="3"/>
        <v>40566451</v>
      </c>
      <c r="I19" s="21">
        <f t="shared" si="3"/>
        <v>35210852</v>
      </c>
      <c r="J19" s="21">
        <f t="shared" si="3"/>
        <v>117386980</v>
      </c>
      <c r="K19" s="21">
        <f t="shared" si="3"/>
        <v>97527633</v>
      </c>
      <c r="L19" s="21">
        <f t="shared" si="3"/>
        <v>34877501</v>
      </c>
      <c r="M19" s="21">
        <f t="shared" si="3"/>
        <v>37073920</v>
      </c>
      <c r="N19" s="21">
        <f t="shared" si="3"/>
        <v>169479054</v>
      </c>
      <c r="O19" s="21">
        <f t="shared" si="3"/>
        <v>77285121</v>
      </c>
      <c r="P19" s="21">
        <f t="shared" si="3"/>
        <v>30369959</v>
      </c>
      <c r="Q19" s="21">
        <f t="shared" si="3"/>
        <v>31844729</v>
      </c>
      <c r="R19" s="21">
        <f t="shared" si="3"/>
        <v>139499809</v>
      </c>
      <c r="S19" s="21">
        <f t="shared" si="3"/>
        <v>48994408</v>
      </c>
      <c r="T19" s="21">
        <f t="shared" si="3"/>
        <v>28248533</v>
      </c>
      <c r="U19" s="21">
        <f t="shared" si="3"/>
        <v>0</v>
      </c>
      <c r="V19" s="21">
        <f t="shared" si="3"/>
        <v>77242941</v>
      </c>
      <c r="W19" s="21">
        <f t="shared" si="3"/>
        <v>503608784</v>
      </c>
      <c r="X19" s="21">
        <f t="shared" si="3"/>
        <v>797145865</v>
      </c>
      <c r="Y19" s="21">
        <f t="shared" si="3"/>
        <v>-293537081</v>
      </c>
      <c r="Z19" s="4">
        <f>+IF(X19&lt;&gt;0,+(Y19/X19)*100,0)</f>
        <v>-36.82350920806696</v>
      </c>
      <c r="AA19" s="19">
        <f>SUM(AA20:AA23)</f>
        <v>797145865</v>
      </c>
    </row>
    <row r="20" spans="1:27" ht="12.75">
      <c r="A20" s="5" t="s">
        <v>46</v>
      </c>
      <c r="B20" s="3"/>
      <c r="C20" s="22">
        <v>254438034</v>
      </c>
      <c r="D20" s="22"/>
      <c r="E20" s="23">
        <v>298347006</v>
      </c>
      <c r="F20" s="24">
        <v>290887006</v>
      </c>
      <c r="G20" s="24">
        <v>23529052</v>
      </c>
      <c r="H20" s="24">
        <v>22028222</v>
      </c>
      <c r="I20" s="24">
        <v>19664898</v>
      </c>
      <c r="J20" s="24">
        <v>65222172</v>
      </c>
      <c r="K20" s="24">
        <v>22103758</v>
      </c>
      <c r="L20" s="24">
        <v>18239594</v>
      </c>
      <c r="M20" s="24">
        <v>21545694</v>
      </c>
      <c r="N20" s="24">
        <v>61889046</v>
      </c>
      <c r="O20" s="24">
        <v>19631217</v>
      </c>
      <c r="P20" s="24">
        <v>17703265</v>
      </c>
      <c r="Q20" s="24">
        <v>20582298</v>
      </c>
      <c r="R20" s="24">
        <v>57916780</v>
      </c>
      <c r="S20" s="24">
        <v>27901607</v>
      </c>
      <c r="T20" s="24">
        <v>10721165</v>
      </c>
      <c r="U20" s="24"/>
      <c r="V20" s="24">
        <v>38622772</v>
      </c>
      <c r="W20" s="24">
        <v>223650770</v>
      </c>
      <c r="X20" s="24">
        <v>290887006</v>
      </c>
      <c r="Y20" s="24">
        <v>-67236236</v>
      </c>
      <c r="Z20" s="6">
        <v>-23.11</v>
      </c>
      <c r="AA20" s="22">
        <v>290887006</v>
      </c>
    </row>
    <row r="21" spans="1:27" ht="12.75">
      <c r="A21" s="5" t="s">
        <v>47</v>
      </c>
      <c r="B21" s="3"/>
      <c r="C21" s="22">
        <v>352661180</v>
      </c>
      <c r="D21" s="22"/>
      <c r="E21" s="23">
        <v>337008059</v>
      </c>
      <c r="F21" s="24">
        <v>386108059</v>
      </c>
      <c r="G21" s="24">
        <v>14212600</v>
      </c>
      <c r="H21" s="24">
        <v>15308092</v>
      </c>
      <c r="I21" s="24">
        <v>11866322</v>
      </c>
      <c r="J21" s="24">
        <v>41387014</v>
      </c>
      <c r="K21" s="24">
        <v>71748395</v>
      </c>
      <c r="L21" s="24">
        <v>12942195</v>
      </c>
      <c r="M21" s="24">
        <v>11987964</v>
      </c>
      <c r="N21" s="24">
        <v>96678554</v>
      </c>
      <c r="O21" s="24">
        <v>32986906</v>
      </c>
      <c r="P21" s="24">
        <v>9098849</v>
      </c>
      <c r="Q21" s="24">
        <v>7672298</v>
      </c>
      <c r="R21" s="24">
        <v>49758053</v>
      </c>
      <c r="S21" s="24">
        <v>17559172</v>
      </c>
      <c r="T21" s="24">
        <v>13984884</v>
      </c>
      <c r="U21" s="24"/>
      <c r="V21" s="24">
        <v>31544056</v>
      </c>
      <c r="W21" s="24">
        <v>219367677</v>
      </c>
      <c r="X21" s="24">
        <v>386108059</v>
      </c>
      <c r="Y21" s="24">
        <v>-166740382</v>
      </c>
      <c r="Z21" s="6">
        <v>-43.18</v>
      </c>
      <c r="AA21" s="22">
        <v>386108059</v>
      </c>
    </row>
    <row r="22" spans="1:27" ht="12.75">
      <c r="A22" s="5" t="s">
        <v>48</v>
      </c>
      <c r="B22" s="3"/>
      <c r="C22" s="25">
        <v>38148312</v>
      </c>
      <c r="D22" s="25"/>
      <c r="E22" s="26">
        <v>103557832</v>
      </c>
      <c r="F22" s="27">
        <v>98706487</v>
      </c>
      <c r="G22" s="27">
        <v>2149872</v>
      </c>
      <c r="H22" s="27">
        <v>1504556</v>
      </c>
      <c r="I22" s="27">
        <v>1873753</v>
      </c>
      <c r="J22" s="27">
        <v>5528181</v>
      </c>
      <c r="K22" s="27">
        <v>1888625</v>
      </c>
      <c r="L22" s="27">
        <v>1903550</v>
      </c>
      <c r="M22" s="27">
        <v>1741942</v>
      </c>
      <c r="N22" s="27">
        <v>5534117</v>
      </c>
      <c r="O22" s="27">
        <v>22864298</v>
      </c>
      <c r="P22" s="27">
        <v>1817298</v>
      </c>
      <c r="Q22" s="27">
        <v>1811418</v>
      </c>
      <c r="R22" s="27">
        <v>26493014</v>
      </c>
      <c r="S22" s="27">
        <v>1745702</v>
      </c>
      <c r="T22" s="27">
        <v>1750644</v>
      </c>
      <c r="U22" s="27"/>
      <c r="V22" s="27">
        <v>3496346</v>
      </c>
      <c r="W22" s="27">
        <v>41051658</v>
      </c>
      <c r="X22" s="27">
        <v>98706487</v>
      </c>
      <c r="Y22" s="27">
        <v>-57654829</v>
      </c>
      <c r="Z22" s="7">
        <v>-58.41</v>
      </c>
      <c r="AA22" s="25">
        <v>98706487</v>
      </c>
    </row>
    <row r="23" spans="1:27" ht="12.75">
      <c r="A23" s="5" t="s">
        <v>49</v>
      </c>
      <c r="B23" s="3"/>
      <c r="C23" s="22">
        <v>20578879</v>
      </c>
      <c r="D23" s="22"/>
      <c r="E23" s="23">
        <v>18244313</v>
      </c>
      <c r="F23" s="24">
        <v>21444313</v>
      </c>
      <c r="G23" s="24">
        <v>1718153</v>
      </c>
      <c r="H23" s="24">
        <v>1725581</v>
      </c>
      <c r="I23" s="24">
        <v>1805879</v>
      </c>
      <c r="J23" s="24">
        <v>5249613</v>
      </c>
      <c r="K23" s="24">
        <v>1786855</v>
      </c>
      <c r="L23" s="24">
        <v>1792162</v>
      </c>
      <c r="M23" s="24">
        <v>1798320</v>
      </c>
      <c r="N23" s="24">
        <v>5377337</v>
      </c>
      <c r="O23" s="24">
        <v>1802700</v>
      </c>
      <c r="P23" s="24">
        <v>1750547</v>
      </c>
      <c r="Q23" s="24">
        <v>1778715</v>
      </c>
      <c r="R23" s="24">
        <v>5331962</v>
      </c>
      <c r="S23" s="24">
        <v>1787927</v>
      </c>
      <c r="T23" s="24">
        <v>1791840</v>
      </c>
      <c r="U23" s="24"/>
      <c r="V23" s="24">
        <v>3579767</v>
      </c>
      <c r="W23" s="24">
        <v>19538679</v>
      </c>
      <c r="X23" s="24">
        <v>21444313</v>
      </c>
      <c r="Y23" s="24">
        <v>-1905634</v>
      </c>
      <c r="Z23" s="6">
        <v>-8.89</v>
      </c>
      <c r="AA23" s="22">
        <v>21444313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1254439079</v>
      </c>
      <c r="D25" s="40">
        <f>+D5+D9+D15+D19+D24</f>
        <v>0</v>
      </c>
      <c r="E25" s="41">
        <f t="shared" si="4"/>
        <v>1519481484</v>
      </c>
      <c r="F25" s="42">
        <f t="shared" si="4"/>
        <v>1543520139</v>
      </c>
      <c r="G25" s="42">
        <f t="shared" si="4"/>
        <v>231741597</v>
      </c>
      <c r="H25" s="42">
        <f t="shared" si="4"/>
        <v>50092218</v>
      </c>
      <c r="I25" s="42">
        <f t="shared" si="4"/>
        <v>46707567</v>
      </c>
      <c r="J25" s="42">
        <f t="shared" si="4"/>
        <v>328541382</v>
      </c>
      <c r="K25" s="42">
        <f t="shared" si="4"/>
        <v>186875421</v>
      </c>
      <c r="L25" s="42">
        <f t="shared" si="4"/>
        <v>44429814</v>
      </c>
      <c r="M25" s="42">
        <f t="shared" si="4"/>
        <v>96806989</v>
      </c>
      <c r="N25" s="42">
        <f t="shared" si="4"/>
        <v>328112224</v>
      </c>
      <c r="O25" s="42">
        <f t="shared" si="4"/>
        <v>121646152</v>
      </c>
      <c r="P25" s="42">
        <f t="shared" si="4"/>
        <v>39928698</v>
      </c>
      <c r="Q25" s="42">
        <f t="shared" si="4"/>
        <v>149728806</v>
      </c>
      <c r="R25" s="42">
        <f t="shared" si="4"/>
        <v>311303656</v>
      </c>
      <c r="S25" s="42">
        <f t="shared" si="4"/>
        <v>59783980</v>
      </c>
      <c r="T25" s="42">
        <f t="shared" si="4"/>
        <v>37179490</v>
      </c>
      <c r="U25" s="42">
        <f t="shared" si="4"/>
        <v>0</v>
      </c>
      <c r="V25" s="42">
        <f t="shared" si="4"/>
        <v>96963470</v>
      </c>
      <c r="W25" s="42">
        <f t="shared" si="4"/>
        <v>1064920732</v>
      </c>
      <c r="X25" s="42">
        <f t="shared" si="4"/>
        <v>1543520139</v>
      </c>
      <c r="Y25" s="42">
        <f t="shared" si="4"/>
        <v>-478599407</v>
      </c>
      <c r="Z25" s="43">
        <f>+IF(X25&lt;&gt;0,+(Y25/X25)*100,0)</f>
        <v>-31.007007612487</v>
      </c>
      <c r="AA25" s="40">
        <f>+AA5+AA9+AA15+AA19+AA24</f>
        <v>1543520139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241150848</v>
      </c>
      <c r="D28" s="19">
        <f>SUM(D29:D31)</f>
        <v>0</v>
      </c>
      <c r="E28" s="20">
        <f t="shared" si="5"/>
        <v>215452876</v>
      </c>
      <c r="F28" s="21">
        <f t="shared" si="5"/>
        <v>220314642</v>
      </c>
      <c r="G28" s="21">
        <f t="shared" si="5"/>
        <v>13018014</v>
      </c>
      <c r="H28" s="21">
        <f t="shared" si="5"/>
        <v>11713006</v>
      </c>
      <c r="I28" s="21">
        <f t="shared" si="5"/>
        <v>15986520</v>
      </c>
      <c r="J28" s="21">
        <f t="shared" si="5"/>
        <v>40717540</v>
      </c>
      <c r="K28" s="21">
        <f t="shared" si="5"/>
        <v>16884339</v>
      </c>
      <c r="L28" s="21">
        <f t="shared" si="5"/>
        <v>14961721</v>
      </c>
      <c r="M28" s="21">
        <f t="shared" si="5"/>
        <v>22400723</v>
      </c>
      <c r="N28" s="21">
        <f t="shared" si="5"/>
        <v>54246783</v>
      </c>
      <c r="O28" s="21">
        <f t="shared" si="5"/>
        <v>15059423</v>
      </c>
      <c r="P28" s="21">
        <f t="shared" si="5"/>
        <v>13901377</v>
      </c>
      <c r="Q28" s="21">
        <f t="shared" si="5"/>
        <v>14077640</v>
      </c>
      <c r="R28" s="21">
        <f t="shared" si="5"/>
        <v>43038440</v>
      </c>
      <c r="S28" s="21">
        <f t="shared" si="5"/>
        <v>11304317</v>
      </c>
      <c r="T28" s="21">
        <f t="shared" si="5"/>
        <v>12104724</v>
      </c>
      <c r="U28" s="21">
        <f t="shared" si="5"/>
        <v>0</v>
      </c>
      <c r="V28" s="21">
        <f t="shared" si="5"/>
        <v>23409041</v>
      </c>
      <c r="W28" s="21">
        <f t="shared" si="5"/>
        <v>161411804</v>
      </c>
      <c r="X28" s="21">
        <f t="shared" si="5"/>
        <v>220314642</v>
      </c>
      <c r="Y28" s="21">
        <f t="shared" si="5"/>
        <v>-58902838</v>
      </c>
      <c r="Z28" s="4">
        <f>+IF(X28&lt;&gt;0,+(Y28/X28)*100,0)</f>
        <v>-26.73578000321921</v>
      </c>
      <c r="AA28" s="19">
        <f>SUM(AA29:AA31)</f>
        <v>220314642</v>
      </c>
    </row>
    <row r="29" spans="1:27" ht="12.75">
      <c r="A29" s="5" t="s">
        <v>32</v>
      </c>
      <c r="B29" s="3"/>
      <c r="C29" s="22">
        <v>108503385</v>
      </c>
      <c r="D29" s="22"/>
      <c r="E29" s="23">
        <v>71528213</v>
      </c>
      <c r="F29" s="24">
        <v>80400706</v>
      </c>
      <c r="G29" s="24">
        <v>3467475</v>
      </c>
      <c r="H29" s="24">
        <v>3326886</v>
      </c>
      <c r="I29" s="24">
        <v>4537852</v>
      </c>
      <c r="J29" s="24">
        <v>11332213</v>
      </c>
      <c r="K29" s="24">
        <v>3921664</v>
      </c>
      <c r="L29" s="24">
        <v>4875147</v>
      </c>
      <c r="M29" s="24">
        <v>12253644</v>
      </c>
      <c r="N29" s="24">
        <v>21050455</v>
      </c>
      <c r="O29" s="24">
        <v>4362788</v>
      </c>
      <c r="P29" s="24">
        <v>4738869</v>
      </c>
      <c r="Q29" s="24">
        <v>4659644</v>
      </c>
      <c r="R29" s="24">
        <v>13761301</v>
      </c>
      <c r="S29" s="24">
        <v>4617468</v>
      </c>
      <c r="T29" s="24">
        <v>4645630</v>
      </c>
      <c r="U29" s="24"/>
      <c r="V29" s="24">
        <v>9263098</v>
      </c>
      <c r="W29" s="24">
        <v>55407067</v>
      </c>
      <c r="X29" s="24">
        <v>80400706</v>
      </c>
      <c r="Y29" s="24">
        <v>-24993639</v>
      </c>
      <c r="Z29" s="6">
        <v>-31.09</v>
      </c>
      <c r="AA29" s="22">
        <v>80400706</v>
      </c>
    </row>
    <row r="30" spans="1:27" ht="12.75">
      <c r="A30" s="5" t="s">
        <v>33</v>
      </c>
      <c r="B30" s="3"/>
      <c r="C30" s="25">
        <v>129708035</v>
      </c>
      <c r="D30" s="25"/>
      <c r="E30" s="26">
        <v>141015282</v>
      </c>
      <c r="F30" s="27">
        <v>136785387</v>
      </c>
      <c r="G30" s="27">
        <v>9315621</v>
      </c>
      <c r="H30" s="27">
        <v>8088771</v>
      </c>
      <c r="I30" s="27">
        <v>11236814</v>
      </c>
      <c r="J30" s="27">
        <v>28641206</v>
      </c>
      <c r="K30" s="27">
        <v>12701601</v>
      </c>
      <c r="L30" s="27">
        <v>9874720</v>
      </c>
      <c r="M30" s="27">
        <v>9935225</v>
      </c>
      <c r="N30" s="27">
        <v>32511546</v>
      </c>
      <c r="O30" s="27">
        <v>10484538</v>
      </c>
      <c r="P30" s="27">
        <v>8947608</v>
      </c>
      <c r="Q30" s="27">
        <v>9205898</v>
      </c>
      <c r="R30" s="27">
        <v>28638044</v>
      </c>
      <c r="S30" s="27">
        <v>6469234</v>
      </c>
      <c r="T30" s="27">
        <v>7242458</v>
      </c>
      <c r="U30" s="27"/>
      <c r="V30" s="27">
        <v>13711692</v>
      </c>
      <c r="W30" s="27">
        <v>103502488</v>
      </c>
      <c r="X30" s="27">
        <v>136785387</v>
      </c>
      <c r="Y30" s="27">
        <v>-33282899</v>
      </c>
      <c r="Z30" s="7">
        <v>-24.33</v>
      </c>
      <c r="AA30" s="25">
        <v>136785387</v>
      </c>
    </row>
    <row r="31" spans="1:27" ht="12.75">
      <c r="A31" s="5" t="s">
        <v>34</v>
      </c>
      <c r="B31" s="3"/>
      <c r="C31" s="22">
        <v>2939428</v>
      </c>
      <c r="D31" s="22"/>
      <c r="E31" s="23">
        <v>2909381</v>
      </c>
      <c r="F31" s="24">
        <v>3128549</v>
      </c>
      <c r="G31" s="24">
        <v>234918</v>
      </c>
      <c r="H31" s="24">
        <v>297349</v>
      </c>
      <c r="I31" s="24">
        <v>211854</v>
      </c>
      <c r="J31" s="24">
        <v>744121</v>
      </c>
      <c r="K31" s="24">
        <v>261074</v>
      </c>
      <c r="L31" s="24">
        <v>211854</v>
      </c>
      <c r="M31" s="24">
        <v>211854</v>
      </c>
      <c r="N31" s="24">
        <v>684782</v>
      </c>
      <c r="O31" s="24">
        <v>212097</v>
      </c>
      <c r="P31" s="24">
        <v>214900</v>
      </c>
      <c r="Q31" s="24">
        <v>212098</v>
      </c>
      <c r="R31" s="24">
        <v>639095</v>
      </c>
      <c r="S31" s="24">
        <v>217615</v>
      </c>
      <c r="T31" s="24">
        <v>216636</v>
      </c>
      <c r="U31" s="24"/>
      <c r="V31" s="24">
        <v>434251</v>
      </c>
      <c r="W31" s="24">
        <v>2502249</v>
      </c>
      <c r="X31" s="24">
        <v>3128549</v>
      </c>
      <c r="Y31" s="24">
        <v>-626300</v>
      </c>
      <c r="Z31" s="6">
        <v>-20.02</v>
      </c>
      <c r="AA31" s="22">
        <v>3128549</v>
      </c>
    </row>
    <row r="32" spans="1:27" ht="12.75">
      <c r="A32" s="2" t="s">
        <v>35</v>
      </c>
      <c r="B32" s="3"/>
      <c r="C32" s="19">
        <f aca="true" t="shared" si="6" ref="C32:Y32">SUM(C33:C37)</f>
        <v>114628207</v>
      </c>
      <c r="D32" s="19">
        <f>SUM(D33:D37)</f>
        <v>0</v>
      </c>
      <c r="E32" s="20">
        <f t="shared" si="6"/>
        <v>114357254</v>
      </c>
      <c r="F32" s="21">
        <f t="shared" si="6"/>
        <v>115699293</v>
      </c>
      <c r="G32" s="21">
        <f t="shared" si="6"/>
        <v>6397031</v>
      </c>
      <c r="H32" s="21">
        <f t="shared" si="6"/>
        <v>6833843</v>
      </c>
      <c r="I32" s="21">
        <f t="shared" si="6"/>
        <v>12176592</v>
      </c>
      <c r="J32" s="21">
        <f t="shared" si="6"/>
        <v>25407466</v>
      </c>
      <c r="K32" s="21">
        <f t="shared" si="6"/>
        <v>9886606</v>
      </c>
      <c r="L32" s="21">
        <f t="shared" si="6"/>
        <v>5369876</v>
      </c>
      <c r="M32" s="21">
        <f t="shared" si="6"/>
        <v>11180529</v>
      </c>
      <c r="N32" s="21">
        <f t="shared" si="6"/>
        <v>26437011</v>
      </c>
      <c r="O32" s="21">
        <f t="shared" si="6"/>
        <v>7685243</v>
      </c>
      <c r="P32" s="21">
        <f t="shared" si="6"/>
        <v>4660298</v>
      </c>
      <c r="Q32" s="21">
        <f t="shared" si="6"/>
        <v>11493779</v>
      </c>
      <c r="R32" s="21">
        <f t="shared" si="6"/>
        <v>23839320</v>
      </c>
      <c r="S32" s="21">
        <f t="shared" si="6"/>
        <v>4001442</v>
      </c>
      <c r="T32" s="21">
        <f t="shared" si="6"/>
        <v>7707721</v>
      </c>
      <c r="U32" s="21">
        <f t="shared" si="6"/>
        <v>0</v>
      </c>
      <c r="V32" s="21">
        <f t="shared" si="6"/>
        <v>11709163</v>
      </c>
      <c r="W32" s="21">
        <f t="shared" si="6"/>
        <v>87392960</v>
      </c>
      <c r="X32" s="21">
        <f t="shared" si="6"/>
        <v>115699293</v>
      </c>
      <c r="Y32" s="21">
        <f t="shared" si="6"/>
        <v>-28306333</v>
      </c>
      <c r="Z32" s="4">
        <f>+IF(X32&lt;&gt;0,+(Y32/X32)*100,0)</f>
        <v>-24.465432991020954</v>
      </c>
      <c r="AA32" s="19">
        <f>SUM(AA33:AA37)</f>
        <v>115699293</v>
      </c>
    </row>
    <row r="33" spans="1:27" ht="12.75">
      <c r="A33" s="5" t="s">
        <v>36</v>
      </c>
      <c r="B33" s="3"/>
      <c r="C33" s="22">
        <v>21513273</v>
      </c>
      <c r="D33" s="22"/>
      <c r="E33" s="23">
        <v>37709242</v>
      </c>
      <c r="F33" s="24">
        <v>26973599</v>
      </c>
      <c r="G33" s="24">
        <v>1343989</v>
      </c>
      <c r="H33" s="24">
        <v>1272614</v>
      </c>
      <c r="I33" s="24">
        <v>1629492</v>
      </c>
      <c r="J33" s="24">
        <v>4246095</v>
      </c>
      <c r="K33" s="24">
        <v>1450514</v>
      </c>
      <c r="L33" s="24">
        <v>1818503</v>
      </c>
      <c r="M33" s="24">
        <v>1790448</v>
      </c>
      <c r="N33" s="24">
        <v>5059465</v>
      </c>
      <c r="O33" s="24">
        <v>1496804</v>
      </c>
      <c r="P33" s="24">
        <v>1638634</v>
      </c>
      <c r="Q33" s="24">
        <v>1450049</v>
      </c>
      <c r="R33" s="24">
        <v>4585487</v>
      </c>
      <c r="S33" s="24">
        <v>1472334</v>
      </c>
      <c r="T33" s="24">
        <v>1505254</v>
      </c>
      <c r="U33" s="24"/>
      <c r="V33" s="24">
        <v>2977588</v>
      </c>
      <c r="W33" s="24">
        <v>16868635</v>
      </c>
      <c r="X33" s="24">
        <v>26973599</v>
      </c>
      <c r="Y33" s="24">
        <v>-10104964</v>
      </c>
      <c r="Z33" s="6">
        <v>-37.46</v>
      </c>
      <c r="AA33" s="22">
        <v>26973599</v>
      </c>
    </row>
    <row r="34" spans="1:27" ht="12.75">
      <c r="A34" s="5" t="s">
        <v>37</v>
      </c>
      <c r="B34" s="3"/>
      <c r="C34" s="22">
        <v>30011147</v>
      </c>
      <c r="D34" s="22"/>
      <c r="E34" s="23">
        <v>28017916</v>
      </c>
      <c r="F34" s="24">
        <v>30174374</v>
      </c>
      <c r="G34" s="24">
        <v>929652</v>
      </c>
      <c r="H34" s="24">
        <v>816789</v>
      </c>
      <c r="I34" s="24">
        <v>5917933</v>
      </c>
      <c r="J34" s="24">
        <v>7664374</v>
      </c>
      <c r="K34" s="24">
        <v>1646570</v>
      </c>
      <c r="L34" s="24">
        <v>1817115</v>
      </c>
      <c r="M34" s="24">
        <v>1879842</v>
      </c>
      <c r="N34" s="24">
        <v>5343527</v>
      </c>
      <c r="O34" s="24">
        <v>1724389</v>
      </c>
      <c r="P34" s="24">
        <v>1715846</v>
      </c>
      <c r="Q34" s="24">
        <v>1710232</v>
      </c>
      <c r="R34" s="24">
        <v>5150467</v>
      </c>
      <c r="S34" s="24">
        <v>1515720</v>
      </c>
      <c r="T34" s="24">
        <v>1636573</v>
      </c>
      <c r="U34" s="24"/>
      <c r="V34" s="24">
        <v>3152293</v>
      </c>
      <c r="W34" s="24">
        <v>21310661</v>
      </c>
      <c r="X34" s="24">
        <v>30174374</v>
      </c>
      <c r="Y34" s="24">
        <v>-8863713</v>
      </c>
      <c r="Z34" s="6">
        <v>-29.37</v>
      </c>
      <c r="AA34" s="22">
        <v>30174374</v>
      </c>
    </row>
    <row r="35" spans="1:27" ht="12.75">
      <c r="A35" s="5" t="s">
        <v>38</v>
      </c>
      <c r="B35" s="3"/>
      <c r="C35" s="22">
        <v>62165014</v>
      </c>
      <c r="D35" s="22"/>
      <c r="E35" s="23">
        <v>44192942</v>
      </c>
      <c r="F35" s="24">
        <v>57128541</v>
      </c>
      <c r="G35" s="24">
        <v>4067760</v>
      </c>
      <c r="H35" s="24">
        <v>4688816</v>
      </c>
      <c r="I35" s="24">
        <v>4553891</v>
      </c>
      <c r="J35" s="24">
        <v>13310467</v>
      </c>
      <c r="K35" s="24">
        <v>6733515</v>
      </c>
      <c r="L35" s="24">
        <v>1638561</v>
      </c>
      <c r="M35" s="24">
        <v>7414920</v>
      </c>
      <c r="N35" s="24">
        <v>15786996</v>
      </c>
      <c r="O35" s="24">
        <v>4317657</v>
      </c>
      <c r="P35" s="24">
        <v>1210332</v>
      </c>
      <c r="Q35" s="24">
        <v>8236141</v>
      </c>
      <c r="R35" s="24">
        <v>13764130</v>
      </c>
      <c r="S35" s="24">
        <v>917902</v>
      </c>
      <c r="T35" s="24">
        <v>4470408</v>
      </c>
      <c r="U35" s="24"/>
      <c r="V35" s="24">
        <v>5388310</v>
      </c>
      <c r="W35" s="24">
        <v>48249903</v>
      </c>
      <c r="X35" s="24">
        <v>57128541</v>
      </c>
      <c r="Y35" s="24">
        <v>-8878638</v>
      </c>
      <c r="Z35" s="6">
        <v>-15.54</v>
      </c>
      <c r="AA35" s="22">
        <v>57128541</v>
      </c>
    </row>
    <row r="36" spans="1:27" ht="12.75">
      <c r="A36" s="5" t="s">
        <v>39</v>
      </c>
      <c r="B36" s="3"/>
      <c r="C36" s="22">
        <v>938773</v>
      </c>
      <c r="D36" s="22"/>
      <c r="E36" s="23">
        <v>4437154</v>
      </c>
      <c r="F36" s="24">
        <v>1422779</v>
      </c>
      <c r="G36" s="24">
        <v>55630</v>
      </c>
      <c r="H36" s="24">
        <v>55624</v>
      </c>
      <c r="I36" s="24">
        <v>75276</v>
      </c>
      <c r="J36" s="24">
        <v>186530</v>
      </c>
      <c r="K36" s="24">
        <v>56007</v>
      </c>
      <c r="L36" s="24">
        <v>95697</v>
      </c>
      <c r="M36" s="24">
        <v>95319</v>
      </c>
      <c r="N36" s="24">
        <v>247023</v>
      </c>
      <c r="O36" s="24">
        <v>146393</v>
      </c>
      <c r="P36" s="24">
        <v>95486</v>
      </c>
      <c r="Q36" s="24">
        <v>97357</v>
      </c>
      <c r="R36" s="24">
        <v>339236</v>
      </c>
      <c r="S36" s="24">
        <v>95486</v>
      </c>
      <c r="T36" s="24">
        <v>95486</v>
      </c>
      <c r="U36" s="24"/>
      <c r="V36" s="24">
        <v>190972</v>
      </c>
      <c r="W36" s="24">
        <v>963761</v>
      </c>
      <c r="X36" s="24">
        <v>1422779</v>
      </c>
      <c r="Y36" s="24">
        <v>-459018</v>
      </c>
      <c r="Z36" s="6">
        <v>-32.26</v>
      </c>
      <c r="AA36" s="22">
        <v>1422779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251384252</v>
      </c>
      <c r="D38" s="19">
        <f>SUM(D39:D41)</f>
        <v>0</v>
      </c>
      <c r="E38" s="20">
        <f t="shared" si="7"/>
        <v>141423470</v>
      </c>
      <c r="F38" s="21">
        <f t="shared" si="7"/>
        <v>119025484</v>
      </c>
      <c r="G38" s="21">
        <f t="shared" si="7"/>
        <v>4731462</v>
      </c>
      <c r="H38" s="21">
        <f t="shared" si="7"/>
        <v>5490281</v>
      </c>
      <c r="I38" s="21">
        <f t="shared" si="7"/>
        <v>5545488</v>
      </c>
      <c r="J38" s="21">
        <f t="shared" si="7"/>
        <v>15767231</v>
      </c>
      <c r="K38" s="21">
        <f t="shared" si="7"/>
        <v>8962890</v>
      </c>
      <c r="L38" s="21">
        <f t="shared" si="7"/>
        <v>11387054</v>
      </c>
      <c r="M38" s="21">
        <f t="shared" si="7"/>
        <v>11999443</v>
      </c>
      <c r="N38" s="21">
        <f t="shared" si="7"/>
        <v>32349387</v>
      </c>
      <c r="O38" s="21">
        <f t="shared" si="7"/>
        <v>5840216</v>
      </c>
      <c r="P38" s="21">
        <f t="shared" si="7"/>
        <v>5424726</v>
      </c>
      <c r="Q38" s="21">
        <f t="shared" si="7"/>
        <v>7700430</v>
      </c>
      <c r="R38" s="21">
        <f t="shared" si="7"/>
        <v>18965372</v>
      </c>
      <c r="S38" s="21">
        <f t="shared" si="7"/>
        <v>5021026</v>
      </c>
      <c r="T38" s="21">
        <f t="shared" si="7"/>
        <v>4913076</v>
      </c>
      <c r="U38" s="21">
        <f t="shared" si="7"/>
        <v>0</v>
      </c>
      <c r="V38" s="21">
        <f t="shared" si="7"/>
        <v>9934102</v>
      </c>
      <c r="W38" s="21">
        <f t="shared" si="7"/>
        <v>77016092</v>
      </c>
      <c r="X38" s="21">
        <f t="shared" si="7"/>
        <v>119025484</v>
      </c>
      <c r="Y38" s="21">
        <f t="shared" si="7"/>
        <v>-42009392</v>
      </c>
      <c r="Z38" s="4">
        <f>+IF(X38&lt;&gt;0,+(Y38/X38)*100,0)</f>
        <v>-35.29445173270625</v>
      </c>
      <c r="AA38" s="19">
        <f>SUM(AA39:AA41)</f>
        <v>119025484</v>
      </c>
    </row>
    <row r="39" spans="1:27" ht="12.75">
      <c r="A39" s="5" t="s">
        <v>42</v>
      </c>
      <c r="B39" s="3"/>
      <c r="C39" s="22">
        <v>23323839</v>
      </c>
      <c r="D39" s="22"/>
      <c r="E39" s="23">
        <v>43528959</v>
      </c>
      <c r="F39" s="24">
        <v>32860234</v>
      </c>
      <c r="G39" s="24">
        <v>1540523</v>
      </c>
      <c r="H39" s="24">
        <v>1461720</v>
      </c>
      <c r="I39" s="24">
        <v>1903655</v>
      </c>
      <c r="J39" s="24">
        <v>4905898</v>
      </c>
      <c r="K39" s="24">
        <v>2006250</v>
      </c>
      <c r="L39" s="24">
        <v>2176970</v>
      </c>
      <c r="M39" s="24">
        <v>3621020</v>
      </c>
      <c r="N39" s="24">
        <v>7804240</v>
      </c>
      <c r="O39" s="24">
        <v>2120494</v>
      </c>
      <c r="P39" s="24">
        <v>1888679</v>
      </c>
      <c r="Q39" s="24">
        <v>1871388</v>
      </c>
      <c r="R39" s="24">
        <v>5880561</v>
      </c>
      <c r="S39" s="24">
        <v>1718850</v>
      </c>
      <c r="T39" s="24">
        <v>1624473</v>
      </c>
      <c r="U39" s="24"/>
      <c r="V39" s="24">
        <v>3343323</v>
      </c>
      <c r="W39" s="24">
        <v>21934022</v>
      </c>
      <c r="X39" s="24">
        <v>32860234</v>
      </c>
      <c r="Y39" s="24">
        <v>-10926212</v>
      </c>
      <c r="Z39" s="6">
        <v>-33.25</v>
      </c>
      <c r="AA39" s="22">
        <v>32860234</v>
      </c>
    </row>
    <row r="40" spans="1:27" ht="12.75">
      <c r="A40" s="5" t="s">
        <v>43</v>
      </c>
      <c r="B40" s="3"/>
      <c r="C40" s="22">
        <v>228060413</v>
      </c>
      <c r="D40" s="22"/>
      <c r="E40" s="23">
        <v>97894511</v>
      </c>
      <c r="F40" s="24">
        <v>86165250</v>
      </c>
      <c r="G40" s="24">
        <v>3190939</v>
      </c>
      <c r="H40" s="24">
        <v>4028561</v>
      </c>
      <c r="I40" s="24">
        <v>3641833</v>
      </c>
      <c r="J40" s="24">
        <v>10861333</v>
      </c>
      <c r="K40" s="24">
        <v>6956640</v>
      </c>
      <c r="L40" s="24">
        <v>9210084</v>
      </c>
      <c r="M40" s="24">
        <v>8378423</v>
      </c>
      <c r="N40" s="24">
        <v>24545147</v>
      </c>
      <c r="O40" s="24">
        <v>3719722</v>
      </c>
      <c r="P40" s="24">
        <v>3536047</v>
      </c>
      <c r="Q40" s="24">
        <v>5829042</v>
      </c>
      <c r="R40" s="24">
        <v>13084811</v>
      </c>
      <c r="S40" s="24">
        <v>3302176</v>
      </c>
      <c r="T40" s="24">
        <v>3288603</v>
      </c>
      <c r="U40" s="24"/>
      <c r="V40" s="24">
        <v>6590779</v>
      </c>
      <c r="W40" s="24">
        <v>55082070</v>
      </c>
      <c r="X40" s="24">
        <v>86165250</v>
      </c>
      <c r="Y40" s="24">
        <v>-31083180</v>
      </c>
      <c r="Z40" s="6">
        <v>-36.07</v>
      </c>
      <c r="AA40" s="22">
        <v>86165250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512645883</v>
      </c>
      <c r="D42" s="19">
        <f>SUM(D43:D46)</f>
        <v>0</v>
      </c>
      <c r="E42" s="20">
        <f t="shared" si="8"/>
        <v>567593546</v>
      </c>
      <c r="F42" s="21">
        <f t="shared" si="8"/>
        <v>550735625</v>
      </c>
      <c r="G42" s="21">
        <f t="shared" si="8"/>
        <v>32811600</v>
      </c>
      <c r="H42" s="21">
        <f t="shared" si="8"/>
        <v>39592955</v>
      </c>
      <c r="I42" s="21">
        <f t="shared" si="8"/>
        <v>43534209</v>
      </c>
      <c r="J42" s="21">
        <f t="shared" si="8"/>
        <v>115938764</v>
      </c>
      <c r="K42" s="21">
        <f t="shared" si="8"/>
        <v>46744696</v>
      </c>
      <c r="L42" s="21">
        <f t="shared" si="8"/>
        <v>16330071</v>
      </c>
      <c r="M42" s="21">
        <f t="shared" si="8"/>
        <v>48212377</v>
      </c>
      <c r="N42" s="21">
        <f t="shared" si="8"/>
        <v>111287144</v>
      </c>
      <c r="O42" s="21">
        <f t="shared" si="8"/>
        <v>32278924</v>
      </c>
      <c r="P42" s="21">
        <f t="shared" si="8"/>
        <v>27874684</v>
      </c>
      <c r="Q42" s="21">
        <f t="shared" si="8"/>
        <v>45178652</v>
      </c>
      <c r="R42" s="21">
        <f t="shared" si="8"/>
        <v>105332260</v>
      </c>
      <c r="S42" s="21">
        <f t="shared" si="8"/>
        <v>17881793</v>
      </c>
      <c r="T42" s="21">
        <f t="shared" si="8"/>
        <v>42887186</v>
      </c>
      <c r="U42" s="21">
        <f t="shared" si="8"/>
        <v>0</v>
      </c>
      <c r="V42" s="21">
        <f t="shared" si="8"/>
        <v>60768979</v>
      </c>
      <c r="W42" s="21">
        <f t="shared" si="8"/>
        <v>393327147</v>
      </c>
      <c r="X42" s="21">
        <f t="shared" si="8"/>
        <v>550735625</v>
      </c>
      <c r="Y42" s="21">
        <f t="shared" si="8"/>
        <v>-157408478</v>
      </c>
      <c r="Z42" s="4">
        <f>+IF(X42&lt;&gt;0,+(Y42/X42)*100,0)</f>
        <v>-28.58149552246598</v>
      </c>
      <c r="AA42" s="19">
        <f>SUM(AA43:AA46)</f>
        <v>550735625</v>
      </c>
    </row>
    <row r="43" spans="1:27" ht="12.75">
      <c r="A43" s="5" t="s">
        <v>46</v>
      </c>
      <c r="B43" s="3"/>
      <c r="C43" s="22">
        <v>258639534</v>
      </c>
      <c r="D43" s="22"/>
      <c r="E43" s="23">
        <v>319847019</v>
      </c>
      <c r="F43" s="24">
        <v>293481978</v>
      </c>
      <c r="G43" s="24">
        <v>26094766</v>
      </c>
      <c r="H43" s="24">
        <v>29827702</v>
      </c>
      <c r="I43" s="24">
        <v>25199401</v>
      </c>
      <c r="J43" s="24">
        <v>81121869</v>
      </c>
      <c r="K43" s="24">
        <v>22001602</v>
      </c>
      <c r="L43" s="24">
        <v>6542706</v>
      </c>
      <c r="M43" s="24">
        <v>21217537</v>
      </c>
      <c r="N43" s="24">
        <v>49761845</v>
      </c>
      <c r="O43" s="24">
        <v>20089352</v>
      </c>
      <c r="P43" s="24">
        <v>20045285</v>
      </c>
      <c r="Q43" s="24">
        <v>31079715</v>
      </c>
      <c r="R43" s="24">
        <v>71214352</v>
      </c>
      <c r="S43" s="24">
        <v>6577014</v>
      </c>
      <c r="T43" s="24">
        <v>19426030</v>
      </c>
      <c r="U43" s="24"/>
      <c r="V43" s="24">
        <v>26003044</v>
      </c>
      <c r="W43" s="24">
        <v>228101110</v>
      </c>
      <c r="X43" s="24">
        <v>293481978</v>
      </c>
      <c r="Y43" s="24">
        <v>-65380868</v>
      </c>
      <c r="Z43" s="6">
        <v>-22.28</v>
      </c>
      <c r="AA43" s="22">
        <v>293481978</v>
      </c>
    </row>
    <row r="44" spans="1:27" ht="12.75">
      <c r="A44" s="5" t="s">
        <v>47</v>
      </c>
      <c r="B44" s="3"/>
      <c r="C44" s="22">
        <v>196542009</v>
      </c>
      <c r="D44" s="22"/>
      <c r="E44" s="23">
        <v>161752421</v>
      </c>
      <c r="F44" s="24">
        <v>190529939</v>
      </c>
      <c r="G44" s="24">
        <v>4152451</v>
      </c>
      <c r="H44" s="24">
        <v>7145158</v>
      </c>
      <c r="I44" s="24">
        <v>14921712</v>
      </c>
      <c r="J44" s="24">
        <v>26219321</v>
      </c>
      <c r="K44" s="24">
        <v>18681884</v>
      </c>
      <c r="L44" s="24">
        <v>6160869</v>
      </c>
      <c r="M44" s="24">
        <v>19354408</v>
      </c>
      <c r="N44" s="24">
        <v>44197161</v>
      </c>
      <c r="O44" s="24">
        <v>8742717</v>
      </c>
      <c r="P44" s="24">
        <v>4643279</v>
      </c>
      <c r="Q44" s="24">
        <v>10655180</v>
      </c>
      <c r="R44" s="24">
        <v>24041176</v>
      </c>
      <c r="S44" s="24">
        <v>7663439</v>
      </c>
      <c r="T44" s="24">
        <v>19965081</v>
      </c>
      <c r="U44" s="24"/>
      <c r="V44" s="24">
        <v>27628520</v>
      </c>
      <c r="W44" s="24">
        <v>122086178</v>
      </c>
      <c r="X44" s="24">
        <v>190529939</v>
      </c>
      <c r="Y44" s="24">
        <v>-68443761</v>
      </c>
      <c r="Z44" s="6">
        <v>-35.92</v>
      </c>
      <c r="AA44" s="22">
        <v>190529939</v>
      </c>
    </row>
    <row r="45" spans="1:27" ht="12.75">
      <c r="A45" s="5" t="s">
        <v>48</v>
      </c>
      <c r="B45" s="3"/>
      <c r="C45" s="25">
        <v>9931219</v>
      </c>
      <c r="D45" s="25"/>
      <c r="E45" s="26">
        <v>23394461</v>
      </c>
      <c r="F45" s="27">
        <v>20296617</v>
      </c>
      <c r="G45" s="27">
        <v>419898</v>
      </c>
      <c r="H45" s="27">
        <v>820430</v>
      </c>
      <c r="I45" s="27">
        <v>707301</v>
      </c>
      <c r="J45" s="27">
        <v>1947629</v>
      </c>
      <c r="K45" s="27">
        <v>629071</v>
      </c>
      <c r="L45" s="27">
        <v>741087</v>
      </c>
      <c r="M45" s="27">
        <v>2667234</v>
      </c>
      <c r="N45" s="27">
        <v>4037392</v>
      </c>
      <c r="O45" s="27">
        <v>813599</v>
      </c>
      <c r="P45" s="27">
        <v>697900</v>
      </c>
      <c r="Q45" s="27">
        <v>988216</v>
      </c>
      <c r="R45" s="27">
        <v>2499715</v>
      </c>
      <c r="S45" s="27">
        <v>1733853</v>
      </c>
      <c r="T45" s="27">
        <v>783825</v>
      </c>
      <c r="U45" s="27"/>
      <c r="V45" s="27">
        <v>2517678</v>
      </c>
      <c r="W45" s="27">
        <v>11002414</v>
      </c>
      <c r="X45" s="27">
        <v>20296617</v>
      </c>
      <c r="Y45" s="27">
        <v>-9294203</v>
      </c>
      <c r="Z45" s="7">
        <v>-45.79</v>
      </c>
      <c r="AA45" s="25">
        <v>20296617</v>
      </c>
    </row>
    <row r="46" spans="1:27" ht="12.75">
      <c r="A46" s="5" t="s">
        <v>49</v>
      </c>
      <c r="B46" s="3"/>
      <c r="C46" s="22">
        <v>47533121</v>
      </c>
      <c r="D46" s="22"/>
      <c r="E46" s="23">
        <v>62599645</v>
      </c>
      <c r="F46" s="24">
        <v>46427091</v>
      </c>
      <c r="G46" s="24">
        <v>2144485</v>
      </c>
      <c r="H46" s="24">
        <v>1799665</v>
      </c>
      <c r="I46" s="24">
        <v>2705795</v>
      </c>
      <c r="J46" s="24">
        <v>6649945</v>
      </c>
      <c r="K46" s="24">
        <v>5432139</v>
      </c>
      <c r="L46" s="24">
        <v>2885409</v>
      </c>
      <c r="M46" s="24">
        <v>4973198</v>
      </c>
      <c r="N46" s="24">
        <v>13290746</v>
      </c>
      <c r="O46" s="24">
        <v>2633256</v>
      </c>
      <c r="P46" s="24">
        <v>2488220</v>
      </c>
      <c r="Q46" s="24">
        <v>2455541</v>
      </c>
      <c r="R46" s="24">
        <v>7577017</v>
      </c>
      <c r="S46" s="24">
        <v>1907487</v>
      </c>
      <c r="T46" s="24">
        <v>2712250</v>
      </c>
      <c r="U46" s="24"/>
      <c r="V46" s="24">
        <v>4619737</v>
      </c>
      <c r="W46" s="24">
        <v>32137445</v>
      </c>
      <c r="X46" s="24">
        <v>46427091</v>
      </c>
      <c r="Y46" s="24">
        <v>-14289646</v>
      </c>
      <c r="Z46" s="6">
        <v>-30.78</v>
      </c>
      <c r="AA46" s="22">
        <v>46427091</v>
      </c>
    </row>
    <row r="47" spans="1:27" ht="12.75">
      <c r="A47" s="2" t="s">
        <v>50</v>
      </c>
      <c r="B47" s="8" t="s">
        <v>51</v>
      </c>
      <c r="C47" s="19">
        <v>1124435</v>
      </c>
      <c r="D47" s="19"/>
      <c r="E47" s="20">
        <v>1350096</v>
      </c>
      <c r="F47" s="21">
        <v>1494905</v>
      </c>
      <c r="G47" s="21">
        <v>148688</v>
      </c>
      <c r="H47" s="21">
        <v>100398</v>
      </c>
      <c r="I47" s="21">
        <v>141915</v>
      </c>
      <c r="J47" s="21">
        <v>391001</v>
      </c>
      <c r="K47" s="21">
        <v>55788</v>
      </c>
      <c r="L47" s="21">
        <v>81667</v>
      </c>
      <c r="M47" s="21">
        <v>77916</v>
      </c>
      <c r="N47" s="21">
        <v>215371</v>
      </c>
      <c r="O47" s="21">
        <v>75935</v>
      </c>
      <c r="P47" s="21">
        <v>127795</v>
      </c>
      <c r="Q47" s="21">
        <v>78373</v>
      </c>
      <c r="R47" s="21">
        <v>282103</v>
      </c>
      <c r="S47" s="21">
        <v>78373</v>
      </c>
      <c r="T47" s="21">
        <v>78373</v>
      </c>
      <c r="U47" s="21"/>
      <c r="V47" s="21">
        <v>156746</v>
      </c>
      <c r="W47" s="21">
        <v>1045221</v>
      </c>
      <c r="X47" s="21">
        <v>1494905</v>
      </c>
      <c r="Y47" s="21">
        <v>-449684</v>
      </c>
      <c r="Z47" s="4">
        <v>-30.08</v>
      </c>
      <c r="AA47" s="19">
        <v>1494905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1120933625</v>
      </c>
      <c r="D48" s="40">
        <f>+D28+D32+D38+D42+D47</f>
        <v>0</v>
      </c>
      <c r="E48" s="41">
        <f t="shared" si="9"/>
        <v>1040177242</v>
      </c>
      <c r="F48" s="42">
        <f t="shared" si="9"/>
        <v>1007269949</v>
      </c>
      <c r="G48" s="42">
        <f t="shared" si="9"/>
        <v>57106795</v>
      </c>
      <c r="H48" s="42">
        <f t="shared" si="9"/>
        <v>63730483</v>
      </c>
      <c r="I48" s="42">
        <f t="shared" si="9"/>
        <v>77384724</v>
      </c>
      <c r="J48" s="42">
        <f t="shared" si="9"/>
        <v>198222002</v>
      </c>
      <c r="K48" s="42">
        <f t="shared" si="9"/>
        <v>82534319</v>
      </c>
      <c r="L48" s="42">
        <f t="shared" si="9"/>
        <v>48130389</v>
      </c>
      <c r="M48" s="42">
        <f t="shared" si="9"/>
        <v>93870988</v>
      </c>
      <c r="N48" s="42">
        <f t="shared" si="9"/>
        <v>224535696</v>
      </c>
      <c r="O48" s="42">
        <f t="shared" si="9"/>
        <v>60939741</v>
      </c>
      <c r="P48" s="42">
        <f t="shared" si="9"/>
        <v>51988880</v>
      </c>
      <c r="Q48" s="42">
        <f t="shared" si="9"/>
        <v>78528874</v>
      </c>
      <c r="R48" s="42">
        <f t="shared" si="9"/>
        <v>191457495</v>
      </c>
      <c r="S48" s="42">
        <f t="shared" si="9"/>
        <v>38286951</v>
      </c>
      <c r="T48" s="42">
        <f t="shared" si="9"/>
        <v>67691080</v>
      </c>
      <c r="U48" s="42">
        <f t="shared" si="9"/>
        <v>0</v>
      </c>
      <c r="V48" s="42">
        <f t="shared" si="9"/>
        <v>105978031</v>
      </c>
      <c r="W48" s="42">
        <f t="shared" si="9"/>
        <v>720193224</v>
      </c>
      <c r="X48" s="42">
        <f t="shared" si="9"/>
        <v>1007269949</v>
      </c>
      <c r="Y48" s="42">
        <f t="shared" si="9"/>
        <v>-287076725</v>
      </c>
      <c r="Z48" s="43">
        <f>+IF(X48&lt;&gt;0,+(Y48/X48)*100,0)</f>
        <v>-28.50047549666351</v>
      </c>
      <c r="AA48" s="40">
        <f>+AA28+AA32+AA38+AA42+AA47</f>
        <v>1007269949</v>
      </c>
    </row>
    <row r="49" spans="1:27" ht="12.75">
      <c r="A49" s="14" t="s">
        <v>84</v>
      </c>
      <c r="B49" s="15"/>
      <c r="C49" s="44">
        <f aca="true" t="shared" si="10" ref="C49:Y49">+C25-C48</f>
        <v>133505454</v>
      </c>
      <c r="D49" s="44">
        <f>+D25-D48</f>
        <v>0</v>
      </c>
      <c r="E49" s="45">
        <f t="shared" si="10"/>
        <v>479304242</v>
      </c>
      <c r="F49" s="46">
        <f t="shared" si="10"/>
        <v>536250190</v>
      </c>
      <c r="G49" s="46">
        <f t="shared" si="10"/>
        <v>174634802</v>
      </c>
      <c r="H49" s="46">
        <f t="shared" si="10"/>
        <v>-13638265</v>
      </c>
      <c r="I49" s="46">
        <f t="shared" si="10"/>
        <v>-30677157</v>
      </c>
      <c r="J49" s="46">
        <f t="shared" si="10"/>
        <v>130319380</v>
      </c>
      <c r="K49" s="46">
        <f t="shared" si="10"/>
        <v>104341102</v>
      </c>
      <c r="L49" s="46">
        <f t="shared" si="10"/>
        <v>-3700575</v>
      </c>
      <c r="M49" s="46">
        <f t="shared" si="10"/>
        <v>2936001</v>
      </c>
      <c r="N49" s="46">
        <f t="shared" si="10"/>
        <v>103576528</v>
      </c>
      <c r="O49" s="46">
        <f t="shared" si="10"/>
        <v>60706411</v>
      </c>
      <c r="P49" s="46">
        <f t="shared" si="10"/>
        <v>-12060182</v>
      </c>
      <c r="Q49" s="46">
        <f t="shared" si="10"/>
        <v>71199932</v>
      </c>
      <c r="R49" s="46">
        <f t="shared" si="10"/>
        <v>119846161</v>
      </c>
      <c r="S49" s="46">
        <f t="shared" si="10"/>
        <v>21497029</v>
      </c>
      <c r="T49" s="46">
        <f t="shared" si="10"/>
        <v>-30511590</v>
      </c>
      <c r="U49" s="46">
        <f t="shared" si="10"/>
        <v>0</v>
      </c>
      <c r="V49" s="46">
        <f t="shared" si="10"/>
        <v>-9014561</v>
      </c>
      <c r="W49" s="46">
        <f t="shared" si="10"/>
        <v>344727508</v>
      </c>
      <c r="X49" s="46">
        <f>IF(F25=F48,0,X25-X48)</f>
        <v>536250190</v>
      </c>
      <c r="Y49" s="46">
        <f t="shared" si="10"/>
        <v>-191522682</v>
      </c>
      <c r="Z49" s="47">
        <f>+IF(X49&lt;&gt;0,+(Y49/X49)*100,0)</f>
        <v>-35.7151728002185</v>
      </c>
      <c r="AA49" s="44">
        <f>+AA25-AA48</f>
        <v>536250190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187617995</v>
      </c>
      <c r="D5" s="19">
        <f>SUM(D6:D8)</f>
        <v>0</v>
      </c>
      <c r="E5" s="20">
        <f t="shared" si="0"/>
        <v>181359732</v>
      </c>
      <c r="F5" s="21">
        <f t="shared" si="0"/>
        <v>199537061</v>
      </c>
      <c r="G5" s="21">
        <f t="shared" si="0"/>
        <v>9392889</v>
      </c>
      <c r="H5" s="21">
        <f t="shared" si="0"/>
        <v>141107</v>
      </c>
      <c r="I5" s="21">
        <f t="shared" si="0"/>
        <v>10828190</v>
      </c>
      <c r="J5" s="21">
        <f t="shared" si="0"/>
        <v>20362186</v>
      </c>
      <c r="K5" s="21">
        <f t="shared" si="0"/>
        <v>16753692</v>
      </c>
      <c r="L5" s="21">
        <f t="shared" si="0"/>
        <v>10483494</v>
      </c>
      <c r="M5" s="21">
        <f t="shared" si="0"/>
        <v>13810783</v>
      </c>
      <c r="N5" s="21">
        <f t="shared" si="0"/>
        <v>41047969</v>
      </c>
      <c r="O5" s="21">
        <f t="shared" si="0"/>
        <v>13797774</v>
      </c>
      <c r="P5" s="21">
        <f t="shared" si="0"/>
        <v>51663367</v>
      </c>
      <c r="Q5" s="21">
        <f t="shared" si="0"/>
        <v>50591040</v>
      </c>
      <c r="R5" s="21">
        <f t="shared" si="0"/>
        <v>116052181</v>
      </c>
      <c r="S5" s="21">
        <f t="shared" si="0"/>
        <v>153135</v>
      </c>
      <c r="T5" s="21">
        <f t="shared" si="0"/>
        <v>14256246</v>
      </c>
      <c r="U5" s="21">
        <f t="shared" si="0"/>
        <v>0</v>
      </c>
      <c r="V5" s="21">
        <f t="shared" si="0"/>
        <v>14409381</v>
      </c>
      <c r="W5" s="21">
        <f t="shared" si="0"/>
        <v>191871717</v>
      </c>
      <c r="X5" s="21">
        <f t="shared" si="0"/>
        <v>199537061</v>
      </c>
      <c r="Y5" s="21">
        <f t="shared" si="0"/>
        <v>-7665344</v>
      </c>
      <c r="Z5" s="4">
        <f>+IF(X5&lt;&gt;0,+(Y5/X5)*100,0)</f>
        <v>-3.841564049096623</v>
      </c>
      <c r="AA5" s="19">
        <f>SUM(AA6:AA8)</f>
        <v>199537061</v>
      </c>
    </row>
    <row r="6" spans="1:27" ht="12.75">
      <c r="A6" s="5" t="s">
        <v>32</v>
      </c>
      <c r="B6" s="3"/>
      <c r="C6" s="22"/>
      <c r="D6" s="22"/>
      <c r="E6" s="23"/>
      <c r="F6" s="24">
        <v>298000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>
        <v>259130</v>
      </c>
      <c r="U6" s="24"/>
      <c r="V6" s="24">
        <v>259130</v>
      </c>
      <c r="W6" s="24">
        <v>259130</v>
      </c>
      <c r="X6" s="24">
        <v>298000</v>
      </c>
      <c r="Y6" s="24">
        <v>-38870</v>
      </c>
      <c r="Z6" s="6">
        <v>-13.04</v>
      </c>
      <c r="AA6" s="22">
        <v>298000</v>
      </c>
    </row>
    <row r="7" spans="1:27" ht="12.75">
      <c r="A7" s="5" t="s">
        <v>33</v>
      </c>
      <c r="B7" s="3"/>
      <c r="C7" s="25">
        <v>187617995</v>
      </c>
      <c r="D7" s="25"/>
      <c r="E7" s="26">
        <v>181359732</v>
      </c>
      <c r="F7" s="27">
        <v>199239061</v>
      </c>
      <c r="G7" s="27">
        <v>9392889</v>
      </c>
      <c r="H7" s="27">
        <v>141107</v>
      </c>
      <c r="I7" s="27">
        <v>10828190</v>
      </c>
      <c r="J7" s="27">
        <v>20362186</v>
      </c>
      <c r="K7" s="27">
        <v>16753692</v>
      </c>
      <c r="L7" s="27">
        <v>10483494</v>
      </c>
      <c r="M7" s="27">
        <v>13810783</v>
      </c>
      <c r="N7" s="27">
        <v>41047969</v>
      </c>
      <c r="O7" s="27">
        <v>13797774</v>
      </c>
      <c r="P7" s="27">
        <v>51663367</v>
      </c>
      <c r="Q7" s="27">
        <v>50591040</v>
      </c>
      <c r="R7" s="27">
        <v>116052181</v>
      </c>
      <c r="S7" s="27">
        <v>153135</v>
      </c>
      <c r="T7" s="27">
        <v>13997116</v>
      </c>
      <c r="U7" s="27"/>
      <c r="V7" s="27">
        <v>14150251</v>
      </c>
      <c r="W7" s="27">
        <v>191612587</v>
      </c>
      <c r="X7" s="27">
        <v>199239061</v>
      </c>
      <c r="Y7" s="27">
        <v>-7626474</v>
      </c>
      <c r="Z7" s="7">
        <v>-3.83</v>
      </c>
      <c r="AA7" s="25">
        <v>199239061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802284</v>
      </c>
      <c r="D9" s="19">
        <f>SUM(D10:D14)</f>
        <v>0</v>
      </c>
      <c r="E9" s="20">
        <f t="shared" si="1"/>
        <v>4490172</v>
      </c>
      <c r="F9" s="21">
        <f t="shared" si="1"/>
        <v>4072997</v>
      </c>
      <c r="G9" s="21">
        <f t="shared" si="1"/>
        <v>79537</v>
      </c>
      <c r="H9" s="21">
        <f t="shared" si="1"/>
        <v>74623</v>
      </c>
      <c r="I9" s="21">
        <f t="shared" si="1"/>
        <v>79313</v>
      </c>
      <c r="J9" s="21">
        <f t="shared" si="1"/>
        <v>233473</v>
      </c>
      <c r="K9" s="21">
        <f t="shared" si="1"/>
        <v>74707</v>
      </c>
      <c r="L9" s="21">
        <f t="shared" si="1"/>
        <v>60435</v>
      </c>
      <c r="M9" s="21">
        <f t="shared" si="1"/>
        <v>342900</v>
      </c>
      <c r="N9" s="21">
        <f t="shared" si="1"/>
        <v>478042</v>
      </c>
      <c r="O9" s="21">
        <f t="shared" si="1"/>
        <v>390161</v>
      </c>
      <c r="P9" s="21">
        <f t="shared" si="1"/>
        <v>46026</v>
      </c>
      <c r="Q9" s="21">
        <f t="shared" si="1"/>
        <v>148662</v>
      </c>
      <c r="R9" s="21">
        <f t="shared" si="1"/>
        <v>584849</v>
      </c>
      <c r="S9" s="21">
        <f t="shared" si="1"/>
        <v>15256</v>
      </c>
      <c r="T9" s="21">
        <f t="shared" si="1"/>
        <v>33059</v>
      </c>
      <c r="U9" s="21">
        <f t="shared" si="1"/>
        <v>0</v>
      </c>
      <c r="V9" s="21">
        <f t="shared" si="1"/>
        <v>48315</v>
      </c>
      <c r="W9" s="21">
        <f t="shared" si="1"/>
        <v>1344679</v>
      </c>
      <c r="X9" s="21">
        <f t="shared" si="1"/>
        <v>4072997</v>
      </c>
      <c r="Y9" s="21">
        <f t="shared" si="1"/>
        <v>-2728318</v>
      </c>
      <c r="Z9" s="4">
        <f>+IF(X9&lt;&gt;0,+(Y9/X9)*100,0)</f>
        <v>-66.98551459772743</v>
      </c>
      <c r="AA9" s="19">
        <f>SUM(AA10:AA14)</f>
        <v>4072997</v>
      </c>
    </row>
    <row r="10" spans="1:27" ht="12.75">
      <c r="A10" s="5" t="s">
        <v>36</v>
      </c>
      <c r="B10" s="3"/>
      <c r="C10" s="22">
        <v>745902</v>
      </c>
      <c r="D10" s="22"/>
      <c r="E10" s="23">
        <v>785580</v>
      </c>
      <c r="F10" s="24">
        <v>1380817</v>
      </c>
      <c r="G10" s="24">
        <v>78941</v>
      </c>
      <c r="H10" s="24">
        <v>74623</v>
      </c>
      <c r="I10" s="24">
        <v>78723</v>
      </c>
      <c r="J10" s="24">
        <v>232287</v>
      </c>
      <c r="K10" s="24">
        <v>74707</v>
      </c>
      <c r="L10" s="24">
        <v>60088</v>
      </c>
      <c r="M10" s="24">
        <v>72194</v>
      </c>
      <c r="N10" s="24">
        <v>206989</v>
      </c>
      <c r="O10" s="24">
        <v>66509</v>
      </c>
      <c r="P10" s="24">
        <v>46026</v>
      </c>
      <c r="Q10" s="24">
        <v>92890</v>
      </c>
      <c r="R10" s="24">
        <v>205425</v>
      </c>
      <c r="S10" s="24">
        <v>15256</v>
      </c>
      <c r="T10" s="24">
        <v>33059</v>
      </c>
      <c r="U10" s="24"/>
      <c r="V10" s="24">
        <v>48315</v>
      </c>
      <c r="W10" s="24">
        <v>693016</v>
      </c>
      <c r="X10" s="24">
        <v>1380817</v>
      </c>
      <c r="Y10" s="24">
        <v>-687801</v>
      </c>
      <c r="Z10" s="6">
        <v>-49.81</v>
      </c>
      <c r="AA10" s="22">
        <v>1380817</v>
      </c>
    </row>
    <row r="11" spans="1:27" ht="12.75">
      <c r="A11" s="5" t="s">
        <v>37</v>
      </c>
      <c r="B11" s="3"/>
      <c r="C11" s="22">
        <v>16300</v>
      </c>
      <c r="D11" s="22"/>
      <c r="E11" s="23">
        <v>28572</v>
      </c>
      <c r="F11" s="24">
        <v>28406</v>
      </c>
      <c r="G11" s="24">
        <v>346</v>
      </c>
      <c r="H11" s="24"/>
      <c r="I11" s="24">
        <v>590</v>
      </c>
      <c r="J11" s="24">
        <v>936</v>
      </c>
      <c r="K11" s="24"/>
      <c r="L11" s="24">
        <v>347</v>
      </c>
      <c r="M11" s="24"/>
      <c r="N11" s="24">
        <v>347</v>
      </c>
      <c r="O11" s="24"/>
      <c r="P11" s="24"/>
      <c r="Q11" s="24"/>
      <c r="R11" s="24"/>
      <c r="S11" s="24"/>
      <c r="T11" s="24"/>
      <c r="U11" s="24"/>
      <c r="V11" s="24"/>
      <c r="W11" s="24">
        <v>1283</v>
      </c>
      <c r="X11" s="24">
        <v>28406</v>
      </c>
      <c r="Y11" s="24">
        <v>-27123</v>
      </c>
      <c r="Z11" s="6">
        <v>-95.48</v>
      </c>
      <c r="AA11" s="22">
        <v>28406</v>
      </c>
    </row>
    <row r="12" spans="1:27" ht="12.75">
      <c r="A12" s="5" t="s">
        <v>38</v>
      </c>
      <c r="B12" s="3"/>
      <c r="C12" s="22">
        <v>40082</v>
      </c>
      <c r="D12" s="22"/>
      <c r="E12" s="23">
        <v>3676020</v>
      </c>
      <c r="F12" s="24">
        <v>2663774</v>
      </c>
      <c r="G12" s="24">
        <v>250</v>
      </c>
      <c r="H12" s="24"/>
      <c r="I12" s="24"/>
      <c r="J12" s="24">
        <v>250</v>
      </c>
      <c r="K12" s="24"/>
      <c r="L12" s="24"/>
      <c r="M12" s="24">
        <v>270706</v>
      </c>
      <c r="N12" s="24">
        <v>270706</v>
      </c>
      <c r="O12" s="24">
        <v>323652</v>
      </c>
      <c r="P12" s="24"/>
      <c r="Q12" s="24">
        <v>55772</v>
      </c>
      <c r="R12" s="24">
        <v>379424</v>
      </c>
      <c r="S12" s="24"/>
      <c r="T12" s="24"/>
      <c r="U12" s="24"/>
      <c r="V12" s="24"/>
      <c r="W12" s="24">
        <v>650380</v>
      </c>
      <c r="X12" s="24">
        <v>2663774</v>
      </c>
      <c r="Y12" s="24">
        <v>-2013394</v>
      </c>
      <c r="Z12" s="6">
        <v>-75.58</v>
      </c>
      <c r="AA12" s="22">
        <v>2663774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160884359</v>
      </c>
      <c r="D15" s="19">
        <f>SUM(D16:D18)</f>
        <v>0</v>
      </c>
      <c r="E15" s="20">
        <f t="shared" si="2"/>
        <v>148782048</v>
      </c>
      <c r="F15" s="21">
        <f t="shared" si="2"/>
        <v>98074281</v>
      </c>
      <c r="G15" s="21">
        <f t="shared" si="2"/>
        <v>8766527</v>
      </c>
      <c r="H15" s="21">
        <f t="shared" si="2"/>
        <v>9442844</v>
      </c>
      <c r="I15" s="21">
        <f t="shared" si="2"/>
        <v>-4138069</v>
      </c>
      <c r="J15" s="21">
        <f t="shared" si="2"/>
        <v>14071302</v>
      </c>
      <c r="K15" s="21">
        <f t="shared" si="2"/>
        <v>56832</v>
      </c>
      <c r="L15" s="21">
        <f t="shared" si="2"/>
        <v>52691</v>
      </c>
      <c r="M15" s="21">
        <f t="shared" si="2"/>
        <v>10056210</v>
      </c>
      <c r="N15" s="21">
        <f t="shared" si="2"/>
        <v>10165733</v>
      </c>
      <c r="O15" s="21">
        <f t="shared" si="2"/>
        <v>47099371</v>
      </c>
      <c r="P15" s="21">
        <f t="shared" si="2"/>
        <v>20017846</v>
      </c>
      <c r="Q15" s="21">
        <f t="shared" si="2"/>
        <v>13806743</v>
      </c>
      <c r="R15" s="21">
        <f t="shared" si="2"/>
        <v>80923960</v>
      </c>
      <c r="S15" s="21">
        <f t="shared" si="2"/>
        <v>76229</v>
      </c>
      <c r="T15" s="21">
        <f t="shared" si="2"/>
        <v>38815</v>
      </c>
      <c r="U15" s="21">
        <f t="shared" si="2"/>
        <v>0</v>
      </c>
      <c r="V15" s="21">
        <f t="shared" si="2"/>
        <v>115044</v>
      </c>
      <c r="W15" s="21">
        <f t="shared" si="2"/>
        <v>105276039</v>
      </c>
      <c r="X15" s="21">
        <f t="shared" si="2"/>
        <v>98074281</v>
      </c>
      <c r="Y15" s="21">
        <f t="shared" si="2"/>
        <v>7201758</v>
      </c>
      <c r="Z15" s="4">
        <f>+IF(X15&lt;&gt;0,+(Y15/X15)*100,0)</f>
        <v>7.343166757449897</v>
      </c>
      <c r="AA15" s="19">
        <f>SUM(AA16:AA18)</f>
        <v>98074281</v>
      </c>
    </row>
    <row r="16" spans="1:27" ht="12.75">
      <c r="A16" s="5" t="s">
        <v>42</v>
      </c>
      <c r="B16" s="3"/>
      <c r="C16" s="22">
        <v>160884359</v>
      </c>
      <c r="D16" s="22"/>
      <c r="E16" s="23">
        <v>148782048</v>
      </c>
      <c r="F16" s="24">
        <v>97339550</v>
      </c>
      <c r="G16" s="24">
        <v>8737669</v>
      </c>
      <c r="H16" s="24">
        <v>9407594</v>
      </c>
      <c r="I16" s="24">
        <v>-4157764</v>
      </c>
      <c r="J16" s="24">
        <v>13987499</v>
      </c>
      <c r="K16" s="24">
        <v>38371</v>
      </c>
      <c r="L16" s="24">
        <v>33294</v>
      </c>
      <c r="M16" s="24">
        <v>10038282</v>
      </c>
      <c r="N16" s="24">
        <v>10109947</v>
      </c>
      <c r="O16" s="24">
        <v>46868697</v>
      </c>
      <c r="P16" s="24">
        <v>20017348</v>
      </c>
      <c r="Q16" s="24">
        <v>13709710</v>
      </c>
      <c r="R16" s="24">
        <v>80595755</v>
      </c>
      <c r="S16" s="24">
        <v>190</v>
      </c>
      <c r="T16" s="24">
        <v>9519</v>
      </c>
      <c r="U16" s="24"/>
      <c r="V16" s="24">
        <v>9709</v>
      </c>
      <c r="W16" s="24">
        <v>104702910</v>
      </c>
      <c r="X16" s="24">
        <v>97339550</v>
      </c>
      <c r="Y16" s="24">
        <v>7363360</v>
      </c>
      <c r="Z16" s="6">
        <v>7.56</v>
      </c>
      <c r="AA16" s="22">
        <v>97339550</v>
      </c>
    </row>
    <row r="17" spans="1:27" ht="12.75">
      <c r="A17" s="5" t="s">
        <v>43</v>
      </c>
      <c r="B17" s="3"/>
      <c r="C17" s="22"/>
      <c r="D17" s="22"/>
      <c r="E17" s="23"/>
      <c r="F17" s="24">
        <v>734731</v>
      </c>
      <c r="G17" s="24">
        <v>28858</v>
      </c>
      <c r="H17" s="24">
        <v>35250</v>
      </c>
      <c r="I17" s="24">
        <v>19695</v>
      </c>
      <c r="J17" s="24">
        <v>83803</v>
      </c>
      <c r="K17" s="24">
        <v>18461</v>
      </c>
      <c r="L17" s="24">
        <v>19397</v>
      </c>
      <c r="M17" s="24">
        <v>17928</v>
      </c>
      <c r="N17" s="24">
        <v>55786</v>
      </c>
      <c r="O17" s="24">
        <v>230674</v>
      </c>
      <c r="P17" s="24">
        <v>498</v>
      </c>
      <c r="Q17" s="24">
        <v>97033</v>
      </c>
      <c r="R17" s="24">
        <v>328205</v>
      </c>
      <c r="S17" s="24">
        <v>76039</v>
      </c>
      <c r="T17" s="24">
        <v>29296</v>
      </c>
      <c r="U17" s="24"/>
      <c r="V17" s="24">
        <v>105335</v>
      </c>
      <c r="W17" s="24">
        <v>573129</v>
      </c>
      <c r="X17" s="24">
        <v>734731</v>
      </c>
      <c r="Y17" s="24">
        <v>-161602</v>
      </c>
      <c r="Z17" s="6">
        <v>-21.99</v>
      </c>
      <c r="AA17" s="22">
        <v>734731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247976196</v>
      </c>
      <c r="D19" s="19">
        <f>SUM(D20:D23)</f>
        <v>0</v>
      </c>
      <c r="E19" s="20">
        <f t="shared" si="3"/>
        <v>288791544</v>
      </c>
      <c r="F19" s="21">
        <f t="shared" si="3"/>
        <v>295383451</v>
      </c>
      <c r="G19" s="21">
        <f t="shared" si="3"/>
        <v>28276550</v>
      </c>
      <c r="H19" s="21">
        <f t="shared" si="3"/>
        <v>22231473</v>
      </c>
      <c r="I19" s="21">
        <f t="shared" si="3"/>
        <v>24834484</v>
      </c>
      <c r="J19" s="21">
        <f t="shared" si="3"/>
        <v>75342507</v>
      </c>
      <c r="K19" s="21">
        <f t="shared" si="3"/>
        <v>10909711</v>
      </c>
      <c r="L19" s="21">
        <f t="shared" si="3"/>
        <v>9502765</v>
      </c>
      <c r="M19" s="21">
        <f t="shared" si="3"/>
        <v>11712638</v>
      </c>
      <c r="N19" s="21">
        <f t="shared" si="3"/>
        <v>32125114</v>
      </c>
      <c r="O19" s="21">
        <f t="shared" si="3"/>
        <v>9037237</v>
      </c>
      <c r="P19" s="21">
        <f t="shared" si="3"/>
        <v>9885367</v>
      </c>
      <c r="Q19" s="21">
        <f t="shared" si="3"/>
        <v>19604020</v>
      </c>
      <c r="R19" s="21">
        <f t="shared" si="3"/>
        <v>38526624</v>
      </c>
      <c r="S19" s="21">
        <f t="shared" si="3"/>
        <v>-405765</v>
      </c>
      <c r="T19" s="21">
        <f t="shared" si="3"/>
        <v>9855744</v>
      </c>
      <c r="U19" s="21">
        <f t="shared" si="3"/>
        <v>0</v>
      </c>
      <c r="V19" s="21">
        <f t="shared" si="3"/>
        <v>9449979</v>
      </c>
      <c r="W19" s="21">
        <f t="shared" si="3"/>
        <v>155444224</v>
      </c>
      <c r="X19" s="21">
        <f t="shared" si="3"/>
        <v>295383451</v>
      </c>
      <c r="Y19" s="21">
        <f t="shared" si="3"/>
        <v>-139939227</v>
      </c>
      <c r="Z19" s="4">
        <f>+IF(X19&lt;&gt;0,+(Y19/X19)*100,0)</f>
        <v>-47.375445891178245</v>
      </c>
      <c r="AA19" s="19">
        <f>SUM(AA20:AA23)</f>
        <v>295383451</v>
      </c>
    </row>
    <row r="20" spans="1:27" ht="12.75">
      <c r="A20" s="5" t="s">
        <v>46</v>
      </c>
      <c r="B20" s="3"/>
      <c r="C20" s="22">
        <v>151903843</v>
      </c>
      <c r="D20" s="22"/>
      <c r="E20" s="23">
        <v>176205168</v>
      </c>
      <c r="F20" s="24">
        <v>183873723</v>
      </c>
      <c r="G20" s="24">
        <v>17094462</v>
      </c>
      <c r="H20" s="24">
        <v>10085762</v>
      </c>
      <c r="I20" s="24">
        <v>14698936</v>
      </c>
      <c r="J20" s="24">
        <v>41879160</v>
      </c>
      <c r="K20" s="24">
        <v>1054365</v>
      </c>
      <c r="L20" s="24">
        <v>-600488</v>
      </c>
      <c r="M20" s="24">
        <v>1591808</v>
      </c>
      <c r="N20" s="24">
        <v>2045685</v>
      </c>
      <c r="O20" s="24">
        <v>-638305</v>
      </c>
      <c r="P20" s="24">
        <v>203548</v>
      </c>
      <c r="Q20" s="24">
        <v>-295990</v>
      </c>
      <c r="R20" s="24">
        <v>-730747</v>
      </c>
      <c r="S20" s="24">
        <v>-381611</v>
      </c>
      <c r="T20" s="24">
        <v>81850</v>
      </c>
      <c r="U20" s="24"/>
      <c r="V20" s="24">
        <v>-299761</v>
      </c>
      <c r="W20" s="24">
        <v>42894337</v>
      </c>
      <c r="X20" s="24">
        <v>183873723</v>
      </c>
      <c r="Y20" s="24">
        <v>-140979386</v>
      </c>
      <c r="Z20" s="6">
        <v>-76.67</v>
      </c>
      <c r="AA20" s="22">
        <v>183873723</v>
      </c>
    </row>
    <row r="21" spans="1:27" ht="12.75">
      <c r="A21" s="5" t="s">
        <v>47</v>
      </c>
      <c r="B21" s="3"/>
      <c r="C21" s="22">
        <v>62184375</v>
      </c>
      <c r="D21" s="22"/>
      <c r="E21" s="23">
        <v>73663224</v>
      </c>
      <c r="F21" s="24">
        <v>71410921</v>
      </c>
      <c r="G21" s="24">
        <v>6241635</v>
      </c>
      <c r="H21" s="24">
        <v>7198910</v>
      </c>
      <c r="I21" s="24">
        <v>5673453</v>
      </c>
      <c r="J21" s="24">
        <v>19113998</v>
      </c>
      <c r="K21" s="24">
        <v>5828233</v>
      </c>
      <c r="L21" s="24">
        <v>6101167</v>
      </c>
      <c r="M21" s="24">
        <v>6092205</v>
      </c>
      <c r="N21" s="24">
        <v>18021605</v>
      </c>
      <c r="O21" s="24">
        <v>5722159</v>
      </c>
      <c r="P21" s="24">
        <v>5711220</v>
      </c>
      <c r="Q21" s="24">
        <v>11862511</v>
      </c>
      <c r="R21" s="24">
        <v>23295890</v>
      </c>
      <c r="S21" s="24">
        <v>-22194</v>
      </c>
      <c r="T21" s="24">
        <v>5760249</v>
      </c>
      <c r="U21" s="24"/>
      <c r="V21" s="24">
        <v>5738055</v>
      </c>
      <c r="W21" s="24">
        <v>66169548</v>
      </c>
      <c r="X21" s="24">
        <v>71410921</v>
      </c>
      <c r="Y21" s="24">
        <v>-5241373</v>
      </c>
      <c r="Z21" s="6">
        <v>-7.34</v>
      </c>
      <c r="AA21" s="22">
        <v>71410921</v>
      </c>
    </row>
    <row r="22" spans="1:27" ht="12.75">
      <c r="A22" s="5" t="s">
        <v>48</v>
      </c>
      <c r="B22" s="3"/>
      <c r="C22" s="25">
        <v>15673494</v>
      </c>
      <c r="D22" s="25"/>
      <c r="E22" s="26">
        <v>18643968</v>
      </c>
      <c r="F22" s="27">
        <v>18575564</v>
      </c>
      <c r="G22" s="27">
        <v>3254472</v>
      </c>
      <c r="H22" s="27">
        <v>3158910</v>
      </c>
      <c r="I22" s="27">
        <v>2837844</v>
      </c>
      <c r="J22" s="27">
        <v>9251226</v>
      </c>
      <c r="K22" s="27">
        <v>2339872</v>
      </c>
      <c r="L22" s="27">
        <v>2329898</v>
      </c>
      <c r="M22" s="27">
        <v>2344343</v>
      </c>
      <c r="N22" s="27">
        <v>7014113</v>
      </c>
      <c r="O22" s="27">
        <v>2306529</v>
      </c>
      <c r="P22" s="27">
        <v>2313605</v>
      </c>
      <c r="Q22" s="27">
        <v>4675139</v>
      </c>
      <c r="R22" s="27">
        <v>9295273</v>
      </c>
      <c r="S22" s="27">
        <v>-1607</v>
      </c>
      <c r="T22" s="27">
        <v>2337067</v>
      </c>
      <c r="U22" s="27"/>
      <c r="V22" s="27">
        <v>2335460</v>
      </c>
      <c r="W22" s="27">
        <v>27896072</v>
      </c>
      <c r="X22" s="27">
        <v>18575564</v>
      </c>
      <c r="Y22" s="27">
        <v>9320508</v>
      </c>
      <c r="Z22" s="7">
        <v>50.18</v>
      </c>
      <c r="AA22" s="25">
        <v>18575564</v>
      </c>
    </row>
    <row r="23" spans="1:27" ht="12.75">
      <c r="A23" s="5" t="s">
        <v>49</v>
      </c>
      <c r="B23" s="3"/>
      <c r="C23" s="22">
        <v>18214484</v>
      </c>
      <c r="D23" s="22"/>
      <c r="E23" s="23">
        <v>20279184</v>
      </c>
      <c r="F23" s="24">
        <v>21523243</v>
      </c>
      <c r="G23" s="24">
        <v>1685981</v>
      </c>
      <c r="H23" s="24">
        <v>1787891</v>
      </c>
      <c r="I23" s="24">
        <v>1624251</v>
      </c>
      <c r="J23" s="24">
        <v>5098123</v>
      </c>
      <c r="K23" s="24">
        <v>1687241</v>
      </c>
      <c r="L23" s="24">
        <v>1672188</v>
      </c>
      <c r="M23" s="24">
        <v>1684282</v>
      </c>
      <c r="N23" s="24">
        <v>5043711</v>
      </c>
      <c r="O23" s="24">
        <v>1646854</v>
      </c>
      <c r="P23" s="24">
        <v>1656994</v>
      </c>
      <c r="Q23" s="24">
        <v>3362360</v>
      </c>
      <c r="R23" s="24">
        <v>6666208</v>
      </c>
      <c r="S23" s="24">
        <v>-353</v>
      </c>
      <c r="T23" s="24">
        <v>1676578</v>
      </c>
      <c r="U23" s="24"/>
      <c r="V23" s="24">
        <v>1676225</v>
      </c>
      <c r="W23" s="24">
        <v>18484267</v>
      </c>
      <c r="X23" s="24">
        <v>21523243</v>
      </c>
      <c r="Y23" s="24">
        <v>-3038976</v>
      </c>
      <c r="Z23" s="6">
        <v>-14.12</v>
      </c>
      <c r="AA23" s="22">
        <v>21523243</v>
      </c>
    </row>
    <row r="24" spans="1:27" ht="12.75">
      <c r="A24" s="2" t="s">
        <v>50</v>
      </c>
      <c r="B24" s="8" t="s">
        <v>51</v>
      </c>
      <c r="C24" s="19">
        <v>6472998</v>
      </c>
      <c r="D24" s="19"/>
      <c r="E24" s="20"/>
      <c r="F24" s="21"/>
      <c r="G24" s="21"/>
      <c r="H24" s="21">
        <v>88964</v>
      </c>
      <c r="I24" s="21">
        <v>7896</v>
      </c>
      <c r="J24" s="21">
        <v>96860</v>
      </c>
      <c r="K24" s="21">
        <v>22717</v>
      </c>
      <c r="L24" s="21">
        <v>18724</v>
      </c>
      <c r="M24" s="21">
        <v>170</v>
      </c>
      <c r="N24" s="21">
        <v>41611</v>
      </c>
      <c r="O24" s="21">
        <v>11462</v>
      </c>
      <c r="P24" s="21">
        <v>101895</v>
      </c>
      <c r="Q24" s="21">
        <v>960</v>
      </c>
      <c r="R24" s="21">
        <v>114317</v>
      </c>
      <c r="S24" s="21">
        <v>4745</v>
      </c>
      <c r="T24" s="21">
        <v>25779</v>
      </c>
      <c r="U24" s="21"/>
      <c r="V24" s="21">
        <v>30524</v>
      </c>
      <c r="W24" s="21">
        <v>283312</v>
      </c>
      <c r="X24" s="21"/>
      <c r="Y24" s="21">
        <v>283312</v>
      </c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603753832</v>
      </c>
      <c r="D25" s="40">
        <f>+D5+D9+D15+D19+D24</f>
        <v>0</v>
      </c>
      <c r="E25" s="41">
        <f t="shared" si="4"/>
        <v>623423496</v>
      </c>
      <c r="F25" s="42">
        <f t="shared" si="4"/>
        <v>597067790</v>
      </c>
      <c r="G25" s="42">
        <f t="shared" si="4"/>
        <v>46515503</v>
      </c>
      <c r="H25" s="42">
        <f t="shared" si="4"/>
        <v>31979011</v>
      </c>
      <c r="I25" s="42">
        <f t="shared" si="4"/>
        <v>31611814</v>
      </c>
      <c r="J25" s="42">
        <f t="shared" si="4"/>
        <v>110106328</v>
      </c>
      <c r="K25" s="42">
        <f t="shared" si="4"/>
        <v>27817659</v>
      </c>
      <c r="L25" s="42">
        <f t="shared" si="4"/>
        <v>20118109</v>
      </c>
      <c r="M25" s="42">
        <f t="shared" si="4"/>
        <v>35922701</v>
      </c>
      <c r="N25" s="42">
        <f t="shared" si="4"/>
        <v>83858469</v>
      </c>
      <c r="O25" s="42">
        <f t="shared" si="4"/>
        <v>70336005</v>
      </c>
      <c r="P25" s="42">
        <f t="shared" si="4"/>
        <v>81714501</v>
      </c>
      <c r="Q25" s="42">
        <f t="shared" si="4"/>
        <v>84151425</v>
      </c>
      <c r="R25" s="42">
        <f t="shared" si="4"/>
        <v>236201931</v>
      </c>
      <c r="S25" s="42">
        <f t="shared" si="4"/>
        <v>-156400</v>
      </c>
      <c r="T25" s="42">
        <f t="shared" si="4"/>
        <v>24209643</v>
      </c>
      <c r="U25" s="42">
        <f t="shared" si="4"/>
        <v>0</v>
      </c>
      <c r="V25" s="42">
        <f t="shared" si="4"/>
        <v>24053243</v>
      </c>
      <c r="W25" s="42">
        <f t="shared" si="4"/>
        <v>454219971</v>
      </c>
      <c r="X25" s="42">
        <f t="shared" si="4"/>
        <v>597067790</v>
      </c>
      <c r="Y25" s="42">
        <f t="shared" si="4"/>
        <v>-142847819</v>
      </c>
      <c r="Z25" s="43">
        <f>+IF(X25&lt;&gt;0,+(Y25/X25)*100,0)</f>
        <v>-23.92489117525499</v>
      </c>
      <c r="AA25" s="40">
        <f>+AA5+AA9+AA15+AA19+AA24</f>
        <v>597067790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277730624</v>
      </c>
      <c r="D28" s="19">
        <f>SUM(D29:D31)</f>
        <v>0</v>
      </c>
      <c r="E28" s="20">
        <f t="shared" si="5"/>
        <v>222083004</v>
      </c>
      <c r="F28" s="21">
        <f t="shared" si="5"/>
        <v>171567155</v>
      </c>
      <c r="G28" s="21">
        <f t="shared" si="5"/>
        <v>10343129</v>
      </c>
      <c r="H28" s="21">
        <f t="shared" si="5"/>
        <v>9856209</v>
      </c>
      <c r="I28" s="21">
        <f t="shared" si="5"/>
        <v>9044147</v>
      </c>
      <c r="J28" s="21">
        <f t="shared" si="5"/>
        <v>29243485</v>
      </c>
      <c r="K28" s="21">
        <f t="shared" si="5"/>
        <v>12739724</v>
      </c>
      <c r="L28" s="21">
        <f t="shared" si="5"/>
        <v>11339073</v>
      </c>
      <c r="M28" s="21">
        <f t="shared" si="5"/>
        <v>12379896</v>
      </c>
      <c r="N28" s="21">
        <f t="shared" si="5"/>
        <v>36458693</v>
      </c>
      <c r="O28" s="21">
        <f t="shared" si="5"/>
        <v>5176664</v>
      </c>
      <c r="P28" s="21">
        <f t="shared" si="5"/>
        <v>1294405</v>
      </c>
      <c r="Q28" s="21">
        <f t="shared" si="5"/>
        <v>2425925</v>
      </c>
      <c r="R28" s="21">
        <f t="shared" si="5"/>
        <v>8896994</v>
      </c>
      <c r="S28" s="21">
        <f t="shared" si="5"/>
        <v>9664951</v>
      </c>
      <c r="T28" s="21">
        <f t="shared" si="5"/>
        <v>1819279</v>
      </c>
      <c r="U28" s="21">
        <f t="shared" si="5"/>
        <v>0</v>
      </c>
      <c r="V28" s="21">
        <f t="shared" si="5"/>
        <v>11484230</v>
      </c>
      <c r="W28" s="21">
        <f t="shared" si="5"/>
        <v>86083402</v>
      </c>
      <c r="X28" s="21">
        <f t="shared" si="5"/>
        <v>171567155</v>
      </c>
      <c r="Y28" s="21">
        <f t="shared" si="5"/>
        <v>-85483753</v>
      </c>
      <c r="Z28" s="4">
        <f>+IF(X28&lt;&gt;0,+(Y28/X28)*100,0)</f>
        <v>-49.82524364876249</v>
      </c>
      <c r="AA28" s="19">
        <f>SUM(AA29:AA31)</f>
        <v>171567155</v>
      </c>
    </row>
    <row r="29" spans="1:27" ht="12.75">
      <c r="A29" s="5" t="s">
        <v>32</v>
      </c>
      <c r="B29" s="3"/>
      <c r="C29" s="22">
        <v>61238736</v>
      </c>
      <c r="D29" s="22"/>
      <c r="E29" s="23">
        <v>36524124</v>
      </c>
      <c r="F29" s="24">
        <v>31334486</v>
      </c>
      <c r="G29" s="24">
        <v>2346785</v>
      </c>
      <c r="H29" s="24">
        <v>2247190</v>
      </c>
      <c r="I29" s="24">
        <v>1699457</v>
      </c>
      <c r="J29" s="24">
        <v>6293432</v>
      </c>
      <c r="K29" s="24">
        <v>2224384</v>
      </c>
      <c r="L29" s="24">
        <v>2531277</v>
      </c>
      <c r="M29" s="24">
        <v>2541199</v>
      </c>
      <c r="N29" s="24">
        <v>7296860</v>
      </c>
      <c r="O29" s="24">
        <v>35552</v>
      </c>
      <c r="P29" s="24">
        <v>19474</v>
      </c>
      <c r="Q29" s="24">
        <v>642139</v>
      </c>
      <c r="R29" s="24">
        <v>697165</v>
      </c>
      <c r="S29" s="24">
        <v>5981395</v>
      </c>
      <c r="T29" s="24">
        <v>468781</v>
      </c>
      <c r="U29" s="24"/>
      <c r="V29" s="24">
        <v>6450176</v>
      </c>
      <c r="W29" s="24">
        <v>20737633</v>
      </c>
      <c r="X29" s="24">
        <v>31334486</v>
      </c>
      <c r="Y29" s="24">
        <v>-10596853</v>
      </c>
      <c r="Z29" s="6">
        <v>-33.82</v>
      </c>
      <c r="AA29" s="22">
        <v>31334486</v>
      </c>
    </row>
    <row r="30" spans="1:27" ht="12.75">
      <c r="A30" s="5" t="s">
        <v>33</v>
      </c>
      <c r="B30" s="3"/>
      <c r="C30" s="25">
        <v>213330815</v>
      </c>
      <c r="D30" s="25"/>
      <c r="E30" s="26">
        <v>182271492</v>
      </c>
      <c r="F30" s="27">
        <v>136670337</v>
      </c>
      <c r="G30" s="27">
        <v>7685468</v>
      </c>
      <c r="H30" s="27">
        <v>7250148</v>
      </c>
      <c r="I30" s="27">
        <v>7005680</v>
      </c>
      <c r="J30" s="27">
        <v>21941296</v>
      </c>
      <c r="K30" s="27">
        <v>10135727</v>
      </c>
      <c r="L30" s="27">
        <v>8532015</v>
      </c>
      <c r="M30" s="27">
        <v>9527298</v>
      </c>
      <c r="N30" s="27">
        <v>28195040</v>
      </c>
      <c r="O30" s="27">
        <v>5141112</v>
      </c>
      <c r="P30" s="27">
        <v>1274931</v>
      </c>
      <c r="Q30" s="27">
        <v>1783786</v>
      </c>
      <c r="R30" s="27">
        <v>8199829</v>
      </c>
      <c r="S30" s="27">
        <v>3683556</v>
      </c>
      <c r="T30" s="27">
        <v>1298570</v>
      </c>
      <c r="U30" s="27"/>
      <c r="V30" s="27">
        <v>4982126</v>
      </c>
      <c r="W30" s="27">
        <v>63318291</v>
      </c>
      <c r="X30" s="27">
        <v>136670337</v>
      </c>
      <c r="Y30" s="27">
        <v>-73352046</v>
      </c>
      <c r="Z30" s="7">
        <v>-53.67</v>
      </c>
      <c r="AA30" s="25">
        <v>136670337</v>
      </c>
    </row>
    <row r="31" spans="1:27" ht="12.75">
      <c r="A31" s="5" t="s">
        <v>34</v>
      </c>
      <c r="B31" s="3"/>
      <c r="C31" s="22">
        <v>3161073</v>
      </c>
      <c r="D31" s="22"/>
      <c r="E31" s="23">
        <v>3287388</v>
      </c>
      <c r="F31" s="24">
        <v>3562332</v>
      </c>
      <c r="G31" s="24">
        <v>310876</v>
      </c>
      <c r="H31" s="24">
        <v>358871</v>
      </c>
      <c r="I31" s="24">
        <v>339010</v>
      </c>
      <c r="J31" s="24">
        <v>1008757</v>
      </c>
      <c r="K31" s="24">
        <v>379613</v>
      </c>
      <c r="L31" s="24">
        <v>275781</v>
      </c>
      <c r="M31" s="24">
        <v>311399</v>
      </c>
      <c r="N31" s="24">
        <v>966793</v>
      </c>
      <c r="O31" s="24"/>
      <c r="P31" s="24"/>
      <c r="Q31" s="24"/>
      <c r="R31" s="24"/>
      <c r="S31" s="24"/>
      <c r="T31" s="24">
        <v>51928</v>
      </c>
      <c r="U31" s="24"/>
      <c r="V31" s="24">
        <v>51928</v>
      </c>
      <c r="W31" s="24">
        <v>2027478</v>
      </c>
      <c r="X31" s="24">
        <v>3562332</v>
      </c>
      <c r="Y31" s="24">
        <v>-1534854</v>
      </c>
      <c r="Z31" s="6">
        <v>-43.09</v>
      </c>
      <c r="AA31" s="22">
        <v>3562332</v>
      </c>
    </row>
    <row r="32" spans="1:27" ht="12.75">
      <c r="A32" s="2" t="s">
        <v>35</v>
      </c>
      <c r="B32" s="3"/>
      <c r="C32" s="19">
        <f aca="true" t="shared" si="6" ref="C32:Y32">SUM(C33:C37)</f>
        <v>36781243</v>
      </c>
      <c r="D32" s="19">
        <f>SUM(D33:D37)</f>
        <v>0</v>
      </c>
      <c r="E32" s="20">
        <f t="shared" si="6"/>
        <v>43436172</v>
      </c>
      <c r="F32" s="21">
        <f t="shared" si="6"/>
        <v>38566099</v>
      </c>
      <c r="G32" s="21">
        <f t="shared" si="6"/>
        <v>2969212</v>
      </c>
      <c r="H32" s="21">
        <f t="shared" si="6"/>
        <v>2517732</v>
      </c>
      <c r="I32" s="21">
        <f t="shared" si="6"/>
        <v>2488711</v>
      </c>
      <c r="J32" s="21">
        <f t="shared" si="6"/>
        <v>7975655</v>
      </c>
      <c r="K32" s="21">
        <f t="shared" si="6"/>
        <v>2261949</v>
      </c>
      <c r="L32" s="21">
        <f t="shared" si="6"/>
        <v>2390084</v>
      </c>
      <c r="M32" s="21">
        <f t="shared" si="6"/>
        <v>2536304</v>
      </c>
      <c r="N32" s="21">
        <f t="shared" si="6"/>
        <v>7188337</v>
      </c>
      <c r="O32" s="21">
        <f t="shared" si="6"/>
        <v>21170</v>
      </c>
      <c r="P32" s="21">
        <f t="shared" si="6"/>
        <v>0</v>
      </c>
      <c r="Q32" s="21">
        <f t="shared" si="6"/>
        <v>0</v>
      </c>
      <c r="R32" s="21">
        <f t="shared" si="6"/>
        <v>21170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15185162</v>
      </c>
      <c r="X32" s="21">
        <f t="shared" si="6"/>
        <v>38566099</v>
      </c>
      <c r="Y32" s="21">
        <f t="shared" si="6"/>
        <v>-23380937</v>
      </c>
      <c r="Z32" s="4">
        <f>+IF(X32&lt;&gt;0,+(Y32/X32)*100,0)</f>
        <v>-60.62562096311582</v>
      </c>
      <c r="AA32" s="19">
        <f>SUM(AA33:AA37)</f>
        <v>38566099</v>
      </c>
    </row>
    <row r="33" spans="1:27" ht="12.75">
      <c r="A33" s="5" t="s">
        <v>36</v>
      </c>
      <c r="B33" s="3"/>
      <c r="C33" s="22">
        <v>13841478</v>
      </c>
      <c r="D33" s="22"/>
      <c r="E33" s="23">
        <v>8916984</v>
      </c>
      <c r="F33" s="24">
        <v>8156634</v>
      </c>
      <c r="G33" s="24">
        <v>1058373</v>
      </c>
      <c r="H33" s="24">
        <v>770927</v>
      </c>
      <c r="I33" s="24">
        <v>709968</v>
      </c>
      <c r="J33" s="24">
        <v>2539268</v>
      </c>
      <c r="K33" s="24">
        <v>705333</v>
      </c>
      <c r="L33" s="24">
        <v>731756</v>
      </c>
      <c r="M33" s="24">
        <v>780713</v>
      </c>
      <c r="N33" s="24">
        <v>2217802</v>
      </c>
      <c r="O33" s="24">
        <v>21170</v>
      </c>
      <c r="P33" s="24"/>
      <c r="Q33" s="24"/>
      <c r="R33" s="24">
        <v>21170</v>
      </c>
      <c r="S33" s="24"/>
      <c r="T33" s="24"/>
      <c r="U33" s="24"/>
      <c r="V33" s="24"/>
      <c r="W33" s="24">
        <v>4778240</v>
      </c>
      <c r="X33" s="24">
        <v>8156634</v>
      </c>
      <c r="Y33" s="24">
        <v>-3378394</v>
      </c>
      <c r="Z33" s="6">
        <v>-41.42</v>
      </c>
      <c r="AA33" s="22">
        <v>8156634</v>
      </c>
    </row>
    <row r="34" spans="1:27" ht="12.75">
      <c r="A34" s="5" t="s">
        <v>37</v>
      </c>
      <c r="B34" s="3"/>
      <c r="C34" s="22">
        <v>13582665</v>
      </c>
      <c r="D34" s="22"/>
      <c r="E34" s="23">
        <v>17252484</v>
      </c>
      <c r="F34" s="24">
        <v>14977949</v>
      </c>
      <c r="G34" s="24">
        <v>1025543</v>
      </c>
      <c r="H34" s="24">
        <v>1072661</v>
      </c>
      <c r="I34" s="24">
        <v>1016932</v>
      </c>
      <c r="J34" s="24">
        <v>3115136</v>
      </c>
      <c r="K34" s="24">
        <v>911731</v>
      </c>
      <c r="L34" s="24">
        <v>945618</v>
      </c>
      <c r="M34" s="24">
        <v>1038143</v>
      </c>
      <c r="N34" s="24">
        <v>2895492</v>
      </c>
      <c r="O34" s="24"/>
      <c r="P34" s="24"/>
      <c r="Q34" s="24"/>
      <c r="R34" s="24"/>
      <c r="S34" s="24"/>
      <c r="T34" s="24"/>
      <c r="U34" s="24"/>
      <c r="V34" s="24"/>
      <c r="W34" s="24">
        <v>6010628</v>
      </c>
      <c r="X34" s="24">
        <v>14977949</v>
      </c>
      <c r="Y34" s="24">
        <v>-8967321</v>
      </c>
      <c r="Z34" s="6">
        <v>-59.87</v>
      </c>
      <c r="AA34" s="22">
        <v>14977949</v>
      </c>
    </row>
    <row r="35" spans="1:27" ht="12.75">
      <c r="A35" s="5" t="s">
        <v>38</v>
      </c>
      <c r="B35" s="3"/>
      <c r="C35" s="22">
        <v>9357100</v>
      </c>
      <c r="D35" s="22"/>
      <c r="E35" s="23">
        <v>17266704</v>
      </c>
      <c r="F35" s="24">
        <v>15431516</v>
      </c>
      <c r="G35" s="24">
        <v>885296</v>
      </c>
      <c r="H35" s="24">
        <v>674144</v>
      </c>
      <c r="I35" s="24">
        <v>761811</v>
      </c>
      <c r="J35" s="24">
        <v>2321251</v>
      </c>
      <c r="K35" s="24">
        <v>644885</v>
      </c>
      <c r="L35" s="24">
        <v>712710</v>
      </c>
      <c r="M35" s="24">
        <v>717448</v>
      </c>
      <c r="N35" s="24">
        <v>2075043</v>
      </c>
      <c r="O35" s="24"/>
      <c r="P35" s="24"/>
      <c r="Q35" s="24"/>
      <c r="R35" s="24"/>
      <c r="S35" s="24"/>
      <c r="T35" s="24"/>
      <c r="U35" s="24"/>
      <c r="V35" s="24"/>
      <c r="W35" s="24">
        <v>4396294</v>
      </c>
      <c r="X35" s="24">
        <v>15431516</v>
      </c>
      <c r="Y35" s="24">
        <v>-11035222</v>
      </c>
      <c r="Z35" s="6">
        <v>-71.51</v>
      </c>
      <c r="AA35" s="22">
        <v>15431516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60165558</v>
      </c>
      <c r="D38" s="19">
        <f>SUM(D39:D41)</f>
        <v>0</v>
      </c>
      <c r="E38" s="20">
        <f t="shared" si="7"/>
        <v>66052692</v>
      </c>
      <c r="F38" s="21">
        <f t="shared" si="7"/>
        <v>53568759</v>
      </c>
      <c r="G38" s="21">
        <f t="shared" si="7"/>
        <v>2792658</v>
      </c>
      <c r="H38" s="21">
        <f t="shared" si="7"/>
        <v>2941363</v>
      </c>
      <c r="I38" s="21">
        <f t="shared" si="7"/>
        <v>4408923</v>
      </c>
      <c r="J38" s="21">
        <f t="shared" si="7"/>
        <v>10142944</v>
      </c>
      <c r="K38" s="21">
        <f t="shared" si="7"/>
        <v>3044945</v>
      </c>
      <c r="L38" s="21">
        <f t="shared" si="7"/>
        <v>4305180</v>
      </c>
      <c r="M38" s="21">
        <f t="shared" si="7"/>
        <v>3642854</v>
      </c>
      <c r="N38" s="21">
        <f t="shared" si="7"/>
        <v>10992979</v>
      </c>
      <c r="O38" s="21">
        <f t="shared" si="7"/>
        <v>136729</v>
      </c>
      <c r="P38" s="21">
        <f t="shared" si="7"/>
        <v>522720</v>
      </c>
      <c r="Q38" s="21">
        <f t="shared" si="7"/>
        <v>61502</v>
      </c>
      <c r="R38" s="21">
        <f t="shared" si="7"/>
        <v>720951</v>
      </c>
      <c r="S38" s="21">
        <f t="shared" si="7"/>
        <v>106213</v>
      </c>
      <c r="T38" s="21">
        <f t="shared" si="7"/>
        <v>49500</v>
      </c>
      <c r="U38" s="21">
        <f t="shared" si="7"/>
        <v>0</v>
      </c>
      <c r="V38" s="21">
        <f t="shared" si="7"/>
        <v>155713</v>
      </c>
      <c r="W38" s="21">
        <f t="shared" si="7"/>
        <v>22012587</v>
      </c>
      <c r="X38" s="21">
        <f t="shared" si="7"/>
        <v>53568759</v>
      </c>
      <c r="Y38" s="21">
        <f t="shared" si="7"/>
        <v>-31556172</v>
      </c>
      <c r="Z38" s="4">
        <f>+IF(X38&lt;&gt;0,+(Y38/X38)*100,0)</f>
        <v>-58.90778989298595</v>
      </c>
      <c r="AA38" s="19">
        <f>SUM(AA39:AA41)</f>
        <v>53568759</v>
      </c>
    </row>
    <row r="39" spans="1:27" ht="12.75">
      <c r="A39" s="5" t="s">
        <v>42</v>
      </c>
      <c r="B39" s="3"/>
      <c r="C39" s="22">
        <v>19107604</v>
      </c>
      <c r="D39" s="22"/>
      <c r="E39" s="23">
        <v>19860348</v>
      </c>
      <c r="F39" s="24">
        <v>15604562</v>
      </c>
      <c r="G39" s="24">
        <v>1256803</v>
      </c>
      <c r="H39" s="24">
        <v>1264046</v>
      </c>
      <c r="I39" s="24">
        <v>1429594</v>
      </c>
      <c r="J39" s="24">
        <v>3950443</v>
      </c>
      <c r="K39" s="24">
        <v>1378358</v>
      </c>
      <c r="L39" s="24">
        <v>1178645</v>
      </c>
      <c r="M39" s="24">
        <v>1414962</v>
      </c>
      <c r="N39" s="24">
        <v>3971965</v>
      </c>
      <c r="O39" s="24">
        <v>129320</v>
      </c>
      <c r="P39" s="24"/>
      <c r="Q39" s="24">
        <v>59914</v>
      </c>
      <c r="R39" s="24">
        <v>189234</v>
      </c>
      <c r="S39" s="24">
        <v>106213</v>
      </c>
      <c r="T39" s="24">
        <v>49500</v>
      </c>
      <c r="U39" s="24"/>
      <c r="V39" s="24">
        <v>155713</v>
      </c>
      <c r="W39" s="24">
        <v>8267355</v>
      </c>
      <c r="X39" s="24">
        <v>15604562</v>
      </c>
      <c r="Y39" s="24">
        <v>-7337207</v>
      </c>
      <c r="Z39" s="6">
        <v>-47.02</v>
      </c>
      <c r="AA39" s="22">
        <v>15604562</v>
      </c>
    </row>
    <row r="40" spans="1:27" ht="12.75">
      <c r="A40" s="5" t="s">
        <v>43</v>
      </c>
      <c r="B40" s="3"/>
      <c r="C40" s="22">
        <v>41057954</v>
      </c>
      <c r="D40" s="22"/>
      <c r="E40" s="23">
        <v>46192344</v>
      </c>
      <c r="F40" s="24">
        <v>37964197</v>
      </c>
      <c r="G40" s="24">
        <v>1535855</v>
      </c>
      <c r="H40" s="24">
        <v>1677317</v>
      </c>
      <c r="I40" s="24">
        <v>2979329</v>
      </c>
      <c r="J40" s="24">
        <v>6192501</v>
      </c>
      <c r="K40" s="24">
        <v>1666587</v>
      </c>
      <c r="L40" s="24">
        <v>3126535</v>
      </c>
      <c r="M40" s="24">
        <v>2227892</v>
      </c>
      <c r="N40" s="24">
        <v>7021014</v>
      </c>
      <c r="O40" s="24">
        <v>7409</v>
      </c>
      <c r="P40" s="24">
        <v>522720</v>
      </c>
      <c r="Q40" s="24">
        <v>1588</v>
      </c>
      <c r="R40" s="24">
        <v>531717</v>
      </c>
      <c r="S40" s="24"/>
      <c r="T40" s="24"/>
      <c r="U40" s="24"/>
      <c r="V40" s="24"/>
      <c r="W40" s="24">
        <v>13745232</v>
      </c>
      <c r="X40" s="24">
        <v>37964197</v>
      </c>
      <c r="Y40" s="24">
        <v>-24218965</v>
      </c>
      <c r="Z40" s="6">
        <v>-63.79</v>
      </c>
      <c r="AA40" s="22">
        <v>37964197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357578137</v>
      </c>
      <c r="D42" s="19">
        <f>SUM(D43:D46)</f>
        <v>0</v>
      </c>
      <c r="E42" s="20">
        <f t="shared" si="8"/>
        <v>373086456</v>
      </c>
      <c r="F42" s="21">
        <f t="shared" si="8"/>
        <v>332302622</v>
      </c>
      <c r="G42" s="21">
        <f t="shared" si="8"/>
        <v>31236991</v>
      </c>
      <c r="H42" s="21">
        <f t="shared" si="8"/>
        <v>6357045</v>
      </c>
      <c r="I42" s="21">
        <f t="shared" si="8"/>
        <v>10640718</v>
      </c>
      <c r="J42" s="21">
        <f t="shared" si="8"/>
        <v>48234754</v>
      </c>
      <c r="K42" s="21">
        <f t="shared" si="8"/>
        <v>7654628</v>
      </c>
      <c r="L42" s="21">
        <f t="shared" si="8"/>
        <v>10151370</v>
      </c>
      <c r="M42" s="21">
        <f t="shared" si="8"/>
        <v>8256030</v>
      </c>
      <c r="N42" s="21">
        <f t="shared" si="8"/>
        <v>26062028</v>
      </c>
      <c r="O42" s="21">
        <f t="shared" si="8"/>
        <v>8129928</v>
      </c>
      <c r="P42" s="21">
        <f t="shared" si="8"/>
        <v>178826502</v>
      </c>
      <c r="Q42" s="21">
        <f t="shared" si="8"/>
        <v>20780254</v>
      </c>
      <c r="R42" s="21">
        <f t="shared" si="8"/>
        <v>207736684</v>
      </c>
      <c r="S42" s="21">
        <f t="shared" si="8"/>
        <v>15483106</v>
      </c>
      <c r="T42" s="21">
        <f t="shared" si="8"/>
        <v>13493223</v>
      </c>
      <c r="U42" s="21">
        <f t="shared" si="8"/>
        <v>0</v>
      </c>
      <c r="V42" s="21">
        <f t="shared" si="8"/>
        <v>28976329</v>
      </c>
      <c r="W42" s="21">
        <f t="shared" si="8"/>
        <v>311009795</v>
      </c>
      <c r="X42" s="21">
        <f t="shared" si="8"/>
        <v>332302622</v>
      </c>
      <c r="Y42" s="21">
        <f t="shared" si="8"/>
        <v>-21292827</v>
      </c>
      <c r="Z42" s="4">
        <f>+IF(X42&lt;&gt;0,+(Y42/X42)*100,0)</f>
        <v>-6.407661447823304</v>
      </c>
      <c r="AA42" s="19">
        <f>SUM(AA43:AA46)</f>
        <v>332302622</v>
      </c>
    </row>
    <row r="43" spans="1:27" ht="12.75">
      <c r="A43" s="5" t="s">
        <v>46</v>
      </c>
      <c r="B43" s="3"/>
      <c r="C43" s="22">
        <v>246258389</v>
      </c>
      <c r="D43" s="22"/>
      <c r="E43" s="23">
        <v>242379120</v>
      </c>
      <c r="F43" s="24">
        <v>221869121</v>
      </c>
      <c r="G43" s="24">
        <v>25784119</v>
      </c>
      <c r="H43" s="24">
        <v>1496198</v>
      </c>
      <c r="I43" s="24">
        <v>3622791</v>
      </c>
      <c r="J43" s="24">
        <v>30903108</v>
      </c>
      <c r="K43" s="24">
        <v>2541612</v>
      </c>
      <c r="L43" s="24">
        <v>3494068</v>
      </c>
      <c r="M43" s="24">
        <v>2655452</v>
      </c>
      <c r="N43" s="24">
        <v>8691132</v>
      </c>
      <c r="O43" s="24">
        <v>6831351</v>
      </c>
      <c r="P43" s="24">
        <v>170621575</v>
      </c>
      <c r="Q43" s="24">
        <v>19703043</v>
      </c>
      <c r="R43" s="24">
        <v>197155969</v>
      </c>
      <c r="S43" s="24">
        <v>15156526</v>
      </c>
      <c r="T43" s="24">
        <v>11575368</v>
      </c>
      <c r="U43" s="24"/>
      <c r="V43" s="24">
        <v>26731894</v>
      </c>
      <c r="W43" s="24">
        <v>263482103</v>
      </c>
      <c r="X43" s="24">
        <v>221869121</v>
      </c>
      <c r="Y43" s="24">
        <v>41612982</v>
      </c>
      <c r="Z43" s="6">
        <v>18.76</v>
      </c>
      <c r="AA43" s="22">
        <v>221869121</v>
      </c>
    </row>
    <row r="44" spans="1:27" ht="12.75">
      <c r="A44" s="5" t="s">
        <v>47</v>
      </c>
      <c r="B44" s="3"/>
      <c r="C44" s="22">
        <v>57910973</v>
      </c>
      <c r="D44" s="22"/>
      <c r="E44" s="23">
        <v>72200136</v>
      </c>
      <c r="F44" s="24">
        <v>60726080</v>
      </c>
      <c r="G44" s="24">
        <v>2918443</v>
      </c>
      <c r="H44" s="24">
        <v>2174933</v>
      </c>
      <c r="I44" s="24">
        <v>3594641</v>
      </c>
      <c r="J44" s="24">
        <v>8688017</v>
      </c>
      <c r="K44" s="24">
        <v>2422964</v>
      </c>
      <c r="L44" s="24">
        <v>4242949</v>
      </c>
      <c r="M44" s="24">
        <v>3027261</v>
      </c>
      <c r="N44" s="24">
        <v>9693174</v>
      </c>
      <c r="O44" s="24">
        <v>1269377</v>
      </c>
      <c r="P44" s="24">
        <v>7939555</v>
      </c>
      <c r="Q44" s="24">
        <v>656000</v>
      </c>
      <c r="R44" s="24">
        <v>9864932</v>
      </c>
      <c r="S44" s="24">
        <v>117780</v>
      </c>
      <c r="T44" s="24">
        <v>1217135</v>
      </c>
      <c r="U44" s="24"/>
      <c r="V44" s="24">
        <v>1334915</v>
      </c>
      <c r="W44" s="24">
        <v>29581038</v>
      </c>
      <c r="X44" s="24">
        <v>60726080</v>
      </c>
      <c r="Y44" s="24">
        <v>-31145042</v>
      </c>
      <c r="Z44" s="6">
        <v>-51.29</v>
      </c>
      <c r="AA44" s="22">
        <v>60726080</v>
      </c>
    </row>
    <row r="45" spans="1:27" ht="12.75">
      <c r="A45" s="5" t="s">
        <v>48</v>
      </c>
      <c r="B45" s="3"/>
      <c r="C45" s="25">
        <v>30208967</v>
      </c>
      <c r="D45" s="25"/>
      <c r="E45" s="26">
        <v>26693460</v>
      </c>
      <c r="F45" s="27">
        <v>22258373</v>
      </c>
      <c r="G45" s="27">
        <v>947796</v>
      </c>
      <c r="H45" s="27">
        <v>917107</v>
      </c>
      <c r="I45" s="27">
        <v>1013115</v>
      </c>
      <c r="J45" s="27">
        <v>2878018</v>
      </c>
      <c r="K45" s="27">
        <v>965662</v>
      </c>
      <c r="L45" s="27">
        <v>856331</v>
      </c>
      <c r="M45" s="27">
        <v>923200</v>
      </c>
      <c r="N45" s="27">
        <v>2745193</v>
      </c>
      <c r="O45" s="27">
        <v>29200</v>
      </c>
      <c r="P45" s="27">
        <v>265372</v>
      </c>
      <c r="Q45" s="27"/>
      <c r="R45" s="27">
        <v>294572</v>
      </c>
      <c r="S45" s="27">
        <v>208800</v>
      </c>
      <c r="T45" s="27">
        <v>700720</v>
      </c>
      <c r="U45" s="27"/>
      <c r="V45" s="27">
        <v>909520</v>
      </c>
      <c r="W45" s="27">
        <v>6827303</v>
      </c>
      <c r="X45" s="27">
        <v>22258373</v>
      </c>
      <c r="Y45" s="27">
        <v>-15431070</v>
      </c>
      <c r="Z45" s="7">
        <v>-69.33</v>
      </c>
      <c r="AA45" s="25">
        <v>22258373</v>
      </c>
    </row>
    <row r="46" spans="1:27" ht="12.75">
      <c r="A46" s="5" t="s">
        <v>49</v>
      </c>
      <c r="B46" s="3"/>
      <c r="C46" s="22">
        <v>23199808</v>
      </c>
      <c r="D46" s="22"/>
      <c r="E46" s="23">
        <v>31813740</v>
      </c>
      <c r="F46" s="24">
        <v>27449048</v>
      </c>
      <c r="G46" s="24">
        <v>1586633</v>
      </c>
      <c r="H46" s="24">
        <v>1768807</v>
      </c>
      <c r="I46" s="24">
        <v>2410171</v>
      </c>
      <c r="J46" s="24">
        <v>5765611</v>
      </c>
      <c r="K46" s="24">
        <v>1724390</v>
      </c>
      <c r="L46" s="24">
        <v>1558022</v>
      </c>
      <c r="M46" s="24">
        <v>1650117</v>
      </c>
      <c r="N46" s="24">
        <v>4932529</v>
      </c>
      <c r="O46" s="24"/>
      <c r="P46" s="24"/>
      <c r="Q46" s="24">
        <v>421211</v>
      </c>
      <c r="R46" s="24">
        <v>421211</v>
      </c>
      <c r="S46" s="24"/>
      <c r="T46" s="24"/>
      <c r="U46" s="24"/>
      <c r="V46" s="24"/>
      <c r="W46" s="24">
        <v>11119351</v>
      </c>
      <c r="X46" s="24">
        <v>27449048</v>
      </c>
      <c r="Y46" s="24">
        <v>-16329697</v>
      </c>
      <c r="Z46" s="6">
        <v>-59.49</v>
      </c>
      <c r="AA46" s="22">
        <v>27449048</v>
      </c>
    </row>
    <row r="47" spans="1:27" ht="12.75">
      <c r="A47" s="2" t="s">
        <v>50</v>
      </c>
      <c r="B47" s="8" t="s">
        <v>51</v>
      </c>
      <c r="C47" s="19">
        <v>4055208</v>
      </c>
      <c r="D47" s="19"/>
      <c r="E47" s="20"/>
      <c r="F47" s="21"/>
      <c r="G47" s="21">
        <v>352901</v>
      </c>
      <c r="H47" s="21">
        <v>344477</v>
      </c>
      <c r="I47" s="21">
        <v>381335</v>
      </c>
      <c r="J47" s="21">
        <v>1078713</v>
      </c>
      <c r="K47" s="21">
        <v>317496</v>
      </c>
      <c r="L47" s="21">
        <v>383724</v>
      </c>
      <c r="M47" s="21">
        <v>382330</v>
      </c>
      <c r="N47" s="21">
        <v>1083550</v>
      </c>
      <c r="O47" s="21"/>
      <c r="P47" s="21"/>
      <c r="Q47" s="21"/>
      <c r="R47" s="21"/>
      <c r="S47" s="21"/>
      <c r="T47" s="21"/>
      <c r="U47" s="21"/>
      <c r="V47" s="21"/>
      <c r="W47" s="21">
        <v>2162263</v>
      </c>
      <c r="X47" s="21"/>
      <c r="Y47" s="21">
        <v>2162263</v>
      </c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736310770</v>
      </c>
      <c r="D48" s="40">
        <f>+D28+D32+D38+D42+D47</f>
        <v>0</v>
      </c>
      <c r="E48" s="41">
        <f t="shared" si="9"/>
        <v>704658324</v>
      </c>
      <c r="F48" s="42">
        <f t="shared" si="9"/>
        <v>596004635</v>
      </c>
      <c r="G48" s="42">
        <f t="shared" si="9"/>
        <v>47694891</v>
      </c>
      <c r="H48" s="42">
        <f t="shared" si="9"/>
        <v>22016826</v>
      </c>
      <c r="I48" s="42">
        <f t="shared" si="9"/>
        <v>26963834</v>
      </c>
      <c r="J48" s="42">
        <f t="shared" si="9"/>
        <v>96675551</v>
      </c>
      <c r="K48" s="42">
        <f t="shared" si="9"/>
        <v>26018742</v>
      </c>
      <c r="L48" s="42">
        <f t="shared" si="9"/>
        <v>28569431</v>
      </c>
      <c r="M48" s="42">
        <f t="shared" si="9"/>
        <v>27197414</v>
      </c>
      <c r="N48" s="42">
        <f t="shared" si="9"/>
        <v>81785587</v>
      </c>
      <c r="O48" s="42">
        <f t="shared" si="9"/>
        <v>13464491</v>
      </c>
      <c r="P48" s="42">
        <f t="shared" si="9"/>
        <v>180643627</v>
      </c>
      <c r="Q48" s="42">
        <f t="shared" si="9"/>
        <v>23267681</v>
      </c>
      <c r="R48" s="42">
        <f t="shared" si="9"/>
        <v>217375799</v>
      </c>
      <c r="S48" s="42">
        <f t="shared" si="9"/>
        <v>25254270</v>
      </c>
      <c r="T48" s="42">
        <f t="shared" si="9"/>
        <v>15362002</v>
      </c>
      <c r="U48" s="42">
        <f t="shared" si="9"/>
        <v>0</v>
      </c>
      <c r="V48" s="42">
        <f t="shared" si="9"/>
        <v>40616272</v>
      </c>
      <c r="W48" s="42">
        <f t="shared" si="9"/>
        <v>436453209</v>
      </c>
      <c r="X48" s="42">
        <f t="shared" si="9"/>
        <v>596004635</v>
      </c>
      <c r="Y48" s="42">
        <f t="shared" si="9"/>
        <v>-159551426</v>
      </c>
      <c r="Z48" s="43">
        <f>+IF(X48&lt;&gt;0,+(Y48/X48)*100,0)</f>
        <v>-26.770165302489634</v>
      </c>
      <c r="AA48" s="40">
        <f>+AA28+AA32+AA38+AA42+AA47</f>
        <v>596004635</v>
      </c>
    </row>
    <row r="49" spans="1:27" ht="12.75">
      <c r="A49" s="14" t="s">
        <v>84</v>
      </c>
      <c r="B49" s="15"/>
      <c r="C49" s="44">
        <f aca="true" t="shared" si="10" ref="C49:Y49">+C25-C48</f>
        <v>-132556938</v>
      </c>
      <c r="D49" s="44">
        <f>+D25-D48</f>
        <v>0</v>
      </c>
      <c r="E49" s="45">
        <f t="shared" si="10"/>
        <v>-81234828</v>
      </c>
      <c r="F49" s="46">
        <f t="shared" si="10"/>
        <v>1063155</v>
      </c>
      <c r="G49" s="46">
        <f t="shared" si="10"/>
        <v>-1179388</v>
      </c>
      <c r="H49" s="46">
        <f t="shared" si="10"/>
        <v>9962185</v>
      </c>
      <c r="I49" s="46">
        <f t="shared" si="10"/>
        <v>4647980</v>
      </c>
      <c r="J49" s="46">
        <f t="shared" si="10"/>
        <v>13430777</v>
      </c>
      <c r="K49" s="46">
        <f t="shared" si="10"/>
        <v>1798917</v>
      </c>
      <c r="L49" s="46">
        <f t="shared" si="10"/>
        <v>-8451322</v>
      </c>
      <c r="M49" s="46">
        <f t="shared" si="10"/>
        <v>8725287</v>
      </c>
      <c r="N49" s="46">
        <f t="shared" si="10"/>
        <v>2072882</v>
      </c>
      <c r="O49" s="46">
        <f t="shared" si="10"/>
        <v>56871514</v>
      </c>
      <c r="P49" s="46">
        <f t="shared" si="10"/>
        <v>-98929126</v>
      </c>
      <c r="Q49" s="46">
        <f t="shared" si="10"/>
        <v>60883744</v>
      </c>
      <c r="R49" s="46">
        <f t="shared" si="10"/>
        <v>18826132</v>
      </c>
      <c r="S49" s="46">
        <f t="shared" si="10"/>
        <v>-25410670</v>
      </c>
      <c r="T49" s="46">
        <f t="shared" si="10"/>
        <v>8847641</v>
      </c>
      <c r="U49" s="46">
        <f t="shared" si="10"/>
        <v>0</v>
      </c>
      <c r="V49" s="46">
        <f t="shared" si="10"/>
        <v>-16563029</v>
      </c>
      <c r="W49" s="46">
        <f t="shared" si="10"/>
        <v>17766762</v>
      </c>
      <c r="X49" s="46">
        <f>IF(F25=F48,0,X25-X48)</f>
        <v>1063155</v>
      </c>
      <c r="Y49" s="46">
        <f t="shared" si="10"/>
        <v>16703607</v>
      </c>
      <c r="Z49" s="47">
        <f>+IF(X49&lt;&gt;0,+(Y49/X49)*100,0)</f>
        <v>1571.1356293296838</v>
      </c>
      <c r="AA49" s="44">
        <f>+AA25-AA48</f>
        <v>1063155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136754073</v>
      </c>
      <c r="D5" s="19">
        <f>SUM(D6:D8)</f>
        <v>0</v>
      </c>
      <c r="E5" s="20">
        <f t="shared" si="0"/>
        <v>141705204</v>
      </c>
      <c r="F5" s="21">
        <f t="shared" si="0"/>
        <v>139446204</v>
      </c>
      <c r="G5" s="21">
        <f t="shared" si="0"/>
        <v>54708609</v>
      </c>
      <c r="H5" s="21">
        <f t="shared" si="0"/>
        <v>3963447</v>
      </c>
      <c r="I5" s="21">
        <f t="shared" si="0"/>
        <v>802427</v>
      </c>
      <c r="J5" s="21">
        <f t="shared" si="0"/>
        <v>59474483</v>
      </c>
      <c r="K5" s="21">
        <f t="shared" si="0"/>
        <v>-2311466</v>
      </c>
      <c r="L5" s="21">
        <f t="shared" si="0"/>
        <v>589989</v>
      </c>
      <c r="M5" s="21">
        <f t="shared" si="0"/>
        <v>43947302</v>
      </c>
      <c r="N5" s="21">
        <f t="shared" si="0"/>
        <v>42225825</v>
      </c>
      <c r="O5" s="21">
        <f t="shared" si="0"/>
        <v>650275</v>
      </c>
      <c r="P5" s="21">
        <f t="shared" si="0"/>
        <v>655193</v>
      </c>
      <c r="Q5" s="21">
        <f t="shared" si="0"/>
        <v>33077405</v>
      </c>
      <c r="R5" s="21">
        <f t="shared" si="0"/>
        <v>34382873</v>
      </c>
      <c r="S5" s="21">
        <f t="shared" si="0"/>
        <v>812940</v>
      </c>
      <c r="T5" s="21">
        <f t="shared" si="0"/>
        <v>573414</v>
      </c>
      <c r="U5" s="21">
        <f t="shared" si="0"/>
        <v>0</v>
      </c>
      <c r="V5" s="21">
        <f t="shared" si="0"/>
        <v>1386354</v>
      </c>
      <c r="W5" s="21">
        <f t="shared" si="0"/>
        <v>137469535</v>
      </c>
      <c r="X5" s="21">
        <f t="shared" si="0"/>
        <v>139446204</v>
      </c>
      <c r="Y5" s="21">
        <f t="shared" si="0"/>
        <v>-1976669</v>
      </c>
      <c r="Z5" s="4">
        <f>+IF(X5&lt;&gt;0,+(Y5/X5)*100,0)</f>
        <v>-1.4175136671343165</v>
      </c>
      <c r="AA5" s="19">
        <f>SUM(AA6:AA8)</f>
        <v>139446204</v>
      </c>
    </row>
    <row r="6" spans="1:27" ht="12.75">
      <c r="A6" s="5" t="s">
        <v>32</v>
      </c>
      <c r="B6" s="3"/>
      <c r="C6" s="22">
        <v>8281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136745792</v>
      </c>
      <c r="D7" s="25"/>
      <c r="E7" s="26">
        <v>141705204</v>
      </c>
      <c r="F7" s="27">
        <v>139446204</v>
      </c>
      <c r="G7" s="27">
        <v>54708609</v>
      </c>
      <c r="H7" s="27">
        <v>3963447</v>
      </c>
      <c r="I7" s="27">
        <v>802427</v>
      </c>
      <c r="J7" s="27">
        <v>59474483</v>
      </c>
      <c r="K7" s="27">
        <v>-2311466</v>
      </c>
      <c r="L7" s="27">
        <v>589989</v>
      </c>
      <c r="M7" s="27">
        <v>43947302</v>
      </c>
      <c r="N7" s="27">
        <v>42225825</v>
      </c>
      <c r="O7" s="27">
        <v>650275</v>
      </c>
      <c r="P7" s="27">
        <v>655193</v>
      </c>
      <c r="Q7" s="27">
        <v>33077405</v>
      </c>
      <c r="R7" s="27">
        <v>34382873</v>
      </c>
      <c r="S7" s="27">
        <v>812940</v>
      </c>
      <c r="T7" s="27">
        <v>573414</v>
      </c>
      <c r="U7" s="27"/>
      <c r="V7" s="27">
        <v>1386354</v>
      </c>
      <c r="W7" s="27">
        <v>137469535</v>
      </c>
      <c r="X7" s="27">
        <v>139446204</v>
      </c>
      <c r="Y7" s="27">
        <v>-1976669</v>
      </c>
      <c r="Z7" s="7">
        <v>-1.42</v>
      </c>
      <c r="AA7" s="25">
        <v>139446204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1192000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1192000</v>
      </c>
      <c r="Y9" s="21">
        <f t="shared" si="1"/>
        <v>-1192000</v>
      </c>
      <c r="Z9" s="4">
        <f>+IF(X9&lt;&gt;0,+(Y9/X9)*100,0)</f>
        <v>-100</v>
      </c>
      <c r="AA9" s="19">
        <f>SUM(AA10:AA14)</f>
        <v>1192000</v>
      </c>
    </row>
    <row r="10" spans="1:27" ht="12.75">
      <c r="A10" s="5" t="s">
        <v>36</v>
      </c>
      <c r="B10" s="3"/>
      <c r="C10" s="22"/>
      <c r="D10" s="22"/>
      <c r="E10" s="23"/>
      <c r="F10" s="24">
        <v>1192000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1192000</v>
      </c>
      <c r="Y10" s="24">
        <v>-1192000</v>
      </c>
      <c r="Z10" s="6">
        <v>-100</v>
      </c>
      <c r="AA10" s="22">
        <v>1192000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4141150</v>
      </c>
      <c r="D15" s="19">
        <f>SUM(D16:D18)</f>
        <v>0</v>
      </c>
      <c r="E15" s="20">
        <f t="shared" si="2"/>
        <v>0</v>
      </c>
      <c r="F15" s="21">
        <f t="shared" si="2"/>
        <v>2259000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3152260</v>
      </c>
      <c r="M15" s="21">
        <f t="shared" si="2"/>
        <v>0</v>
      </c>
      <c r="N15" s="21">
        <f t="shared" si="2"/>
        <v>3152260</v>
      </c>
      <c r="O15" s="21">
        <f t="shared" si="2"/>
        <v>-3152260</v>
      </c>
      <c r="P15" s="21">
        <f t="shared" si="2"/>
        <v>0</v>
      </c>
      <c r="Q15" s="21">
        <f t="shared" si="2"/>
        <v>0</v>
      </c>
      <c r="R15" s="21">
        <f t="shared" si="2"/>
        <v>-3152260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2259000</v>
      </c>
      <c r="Y15" s="21">
        <f t="shared" si="2"/>
        <v>-2259000</v>
      </c>
      <c r="Z15" s="4">
        <f>+IF(X15&lt;&gt;0,+(Y15/X15)*100,0)</f>
        <v>-100</v>
      </c>
      <c r="AA15" s="19">
        <f>SUM(AA16:AA18)</f>
        <v>2259000</v>
      </c>
    </row>
    <row r="16" spans="1:27" ht="12.75">
      <c r="A16" s="5" t="s">
        <v>42</v>
      </c>
      <c r="B16" s="3"/>
      <c r="C16" s="22">
        <v>4141150</v>
      </c>
      <c r="D16" s="22"/>
      <c r="E16" s="23"/>
      <c r="F16" s="24">
        <v>2259000</v>
      </c>
      <c r="G16" s="24"/>
      <c r="H16" s="24"/>
      <c r="I16" s="24"/>
      <c r="J16" s="24"/>
      <c r="K16" s="24"/>
      <c r="L16" s="24">
        <v>3152260</v>
      </c>
      <c r="M16" s="24"/>
      <c r="N16" s="24">
        <v>3152260</v>
      </c>
      <c r="O16" s="24">
        <v>-3152260</v>
      </c>
      <c r="P16" s="24"/>
      <c r="Q16" s="24"/>
      <c r="R16" s="24">
        <v>-3152260</v>
      </c>
      <c r="S16" s="24"/>
      <c r="T16" s="24"/>
      <c r="U16" s="24"/>
      <c r="V16" s="24"/>
      <c r="W16" s="24"/>
      <c r="X16" s="24">
        <v>2259000</v>
      </c>
      <c r="Y16" s="24">
        <v>-2259000</v>
      </c>
      <c r="Z16" s="6">
        <v>-100</v>
      </c>
      <c r="AA16" s="22">
        <v>2259000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>
        <v>1020140</v>
      </c>
      <c r="D24" s="19"/>
      <c r="E24" s="20">
        <v>2165964</v>
      </c>
      <c r="F24" s="21">
        <v>1365964</v>
      </c>
      <c r="G24" s="21">
        <v>109599</v>
      </c>
      <c r="H24" s="21">
        <v>93015</v>
      </c>
      <c r="I24" s="21">
        <v>88436</v>
      </c>
      <c r="J24" s="21">
        <v>291050</v>
      </c>
      <c r="K24" s="21">
        <v>107934</v>
      </c>
      <c r="L24" s="21">
        <v>80774</v>
      </c>
      <c r="M24" s="21">
        <v>87012</v>
      </c>
      <c r="N24" s="21">
        <v>275720</v>
      </c>
      <c r="O24" s="21">
        <v>58048</v>
      </c>
      <c r="P24" s="21">
        <v>58715</v>
      </c>
      <c r="Q24" s="21">
        <v>4082</v>
      </c>
      <c r="R24" s="21">
        <v>120845</v>
      </c>
      <c r="S24" s="21"/>
      <c r="T24" s="21">
        <v>130004</v>
      </c>
      <c r="U24" s="21"/>
      <c r="V24" s="21">
        <v>130004</v>
      </c>
      <c r="W24" s="21">
        <v>817619</v>
      </c>
      <c r="X24" s="21">
        <v>1365964</v>
      </c>
      <c r="Y24" s="21">
        <v>-548345</v>
      </c>
      <c r="Z24" s="4">
        <v>-40.14</v>
      </c>
      <c r="AA24" s="19">
        <v>1365964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141915363</v>
      </c>
      <c r="D25" s="40">
        <f>+D5+D9+D15+D19+D24</f>
        <v>0</v>
      </c>
      <c r="E25" s="41">
        <f t="shared" si="4"/>
        <v>143871168</v>
      </c>
      <c r="F25" s="42">
        <f t="shared" si="4"/>
        <v>144263168</v>
      </c>
      <c r="G25" s="42">
        <f t="shared" si="4"/>
        <v>54818208</v>
      </c>
      <c r="H25" s="42">
        <f t="shared" si="4"/>
        <v>4056462</v>
      </c>
      <c r="I25" s="42">
        <f t="shared" si="4"/>
        <v>890863</v>
      </c>
      <c r="J25" s="42">
        <f t="shared" si="4"/>
        <v>59765533</v>
      </c>
      <c r="K25" s="42">
        <f t="shared" si="4"/>
        <v>-2203532</v>
      </c>
      <c r="L25" s="42">
        <f t="shared" si="4"/>
        <v>3823023</v>
      </c>
      <c r="M25" s="42">
        <f t="shared" si="4"/>
        <v>44034314</v>
      </c>
      <c r="N25" s="42">
        <f t="shared" si="4"/>
        <v>45653805</v>
      </c>
      <c r="O25" s="42">
        <f t="shared" si="4"/>
        <v>-2443937</v>
      </c>
      <c r="P25" s="42">
        <f t="shared" si="4"/>
        <v>713908</v>
      </c>
      <c r="Q25" s="42">
        <f t="shared" si="4"/>
        <v>33081487</v>
      </c>
      <c r="R25" s="42">
        <f t="shared" si="4"/>
        <v>31351458</v>
      </c>
      <c r="S25" s="42">
        <f t="shared" si="4"/>
        <v>812940</v>
      </c>
      <c r="T25" s="42">
        <f t="shared" si="4"/>
        <v>703418</v>
      </c>
      <c r="U25" s="42">
        <f t="shared" si="4"/>
        <v>0</v>
      </c>
      <c r="V25" s="42">
        <f t="shared" si="4"/>
        <v>1516358</v>
      </c>
      <c r="W25" s="42">
        <f t="shared" si="4"/>
        <v>138287154</v>
      </c>
      <c r="X25" s="42">
        <f t="shared" si="4"/>
        <v>144263168</v>
      </c>
      <c r="Y25" s="42">
        <f t="shared" si="4"/>
        <v>-5976014</v>
      </c>
      <c r="Z25" s="43">
        <f>+IF(X25&lt;&gt;0,+(Y25/X25)*100,0)</f>
        <v>-4.14243918447708</v>
      </c>
      <c r="AA25" s="40">
        <f>+AA5+AA9+AA15+AA19+AA24</f>
        <v>144263168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73178314</v>
      </c>
      <c r="D28" s="19">
        <f>SUM(D29:D31)</f>
        <v>0</v>
      </c>
      <c r="E28" s="20">
        <f t="shared" si="5"/>
        <v>84102732</v>
      </c>
      <c r="F28" s="21">
        <f t="shared" si="5"/>
        <v>82262043</v>
      </c>
      <c r="G28" s="21">
        <f t="shared" si="5"/>
        <v>5112468</v>
      </c>
      <c r="H28" s="21">
        <f t="shared" si="5"/>
        <v>5341255</v>
      </c>
      <c r="I28" s="21">
        <f t="shared" si="5"/>
        <v>5380306</v>
      </c>
      <c r="J28" s="21">
        <f t="shared" si="5"/>
        <v>15834029</v>
      </c>
      <c r="K28" s="21">
        <f t="shared" si="5"/>
        <v>6116776</v>
      </c>
      <c r="L28" s="21">
        <f t="shared" si="5"/>
        <v>7175909</v>
      </c>
      <c r="M28" s="21">
        <f t="shared" si="5"/>
        <v>6076699</v>
      </c>
      <c r="N28" s="21">
        <f t="shared" si="5"/>
        <v>19369384</v>
      </c>
      <c r="O28" s="21">
        <f t="shared" si="5"/>
        <v>7342706</v>
      </c>
      <c r="P28" s="21">
        <f t="shared" si="5"/>
        <v>9709590</v>
      </c>
      <c r="Q28" s="21">
        <f t="shared" si="5"/>
        <v>6121519</v>
      </c>
      <c r="R28" s="21">
        <f t="shared" si="5"/>
        <v>23173815</v>
      </c>
      <c r="S28" s="21">
        <f t="shared" si="5"/>
        <v>5595321</v>
      </c>
      <c r="T28" s="21">
        <f t="shared" si="5"/>
        <v>5916570</v>
      </c>
      <c r="U28" s="21">
        <f t="shared" si="5"/>
        <v>0</v>
      </c>
      <c r="V28" s="21">
        <f t="shared" si="5"/>
        <v>11511891</v>
      </c>
      <c r="W28" s="21">
        <f t="shared" si="5"/>
        <v>69889119</v>
      </c>
      <c r="X28" s="21">
        <f t="shared" si="5"/>
        <v>82262043</v>
      </c>
      <c r="Y28" s="21">
        <f t="shared" si="5"/>
        <v>-12372924</v>
      </c>
      <c r="Z28" s="4">
        <f>+IF(X28&lt;&gt;0,+(Y28/X28)*100,0)</f>
        <v>-15.040866417577304</v>
      </c>
      <c r="AA28" s="19">
        <f>SUM(AA29:AA31)</f>
        <v>82262043</v>
      </c>
    </row>
    <row r="29" spans="1:27" ht="12.75">
      <c r="A29" s="5" t="s">
        <v>32</v>
      </c>
      <c r="B29" s="3"/>
      <c r="C29" s="22">
        <v>34851466</v>
      </c>
      <c r="D29" s="22"/>
      <c r="E29" s="23">
        <v>37906236</v>
      </c>
      <c r="F29" s="24">
        <v>38534262</v>
      </c>
      <c r="G29" s="24">
        <v>2376984</v>
      </c>
      <c r="H29" s="24">
        <v>2782945</v>
      </c>
      <c r="I29" s="24">
        <v>2755779</v>
      </c>
      <c r="J29" s="24">
        <v>7915708</v>
      </c>
      <c r="K29" s="24">
        <v>3049912</v>
      </c>
      <c r="L29" s="24">
        <v>3090978</v>
      </c>
      <c r="M29" s="24">
        <v>3128506</v>
      </c>
      <c r="N29" s="24">
        <v>9269396</v>
      </c>
      <c r="O29" s="24">
        <v>3533741</v>
      </c>
      <c r="P29" s="24">
        <v>2903494</v>
      </c>
      <c r="Q29" s="24">
        <v>2747218</v>
      </c>
      <c r="R29" s="24">
        <v>9184453</v>
      </c>
      <c r="S29" s="24">
        <v>2159814</v>
      </c>
      <c r="T29" s="24">
        <v>2018817</v>
      </c>
      <c r="U29" s="24"/>
      <c r="V29" s="24">
        <v>4178631</v>
      </c>
      <c r="W29" s="24">
        <v>30548188</v>
      </c>
      <c r="X29" s="24">
        <v>38534262</v>
      </c>
      <c r="Y29" s="24">
        <v>-7986074</v>
      </c>
      <c r="Z29" s="6">
        <v>-20.72</v>
      </c>
      <c r="AA29" s="22">
        <v>38534262</v>
      </c>
    </row>
    <row r="30" spans="1:27" ht="12.75">
      <c r="A30" s="5" t="s">
        <v>33</v>
      </c>
      <c r="B30" s="3"/>
      <c r="C30" s="25">
        <v>38326848</v>
      </c>
      <c r="D30" s="25"/>
      <c r="E30" s="26">
        <v>46196496</v>
      </c>
      <c r="F30" s="27">
        <v>43727781</v>
      </c>
      <c r="G30" s="27">
        <v>2735484</v>
      </c>
      <c r="H30" s="27">
        <v>2558310</v>
      </c>
      <c r="I30" s="27">
        <v>2624527</v>
      </c>
      <c r="J30" s="27">
        <v>7918321</v>
      </c>
      <c r="K30" s="27">
        <v>3066864</v>
      </c>
      <c r="L30" s="27">
        <v>4084931</v>
      </c>
      <c r="M30" s="27">
        <v>2948193</v>
      </c>
      <c r="N30" s="27">
        <v>10099988</v>
      </c>
      <c r="O30" s="27">
        <v>3808965</v>
      </c>
      <c r="P30" s="27">
        <v>6806096</v>
      </c>
      <c r="Q30" s="27">
        <v>3374301</v>
      </c>
      <c r="R30" s="27">
        <v>13989362</v>
      </c>
      <c r="S30" s="27">
        <v>3435507</v>
      </c>
      <c r="T30" s="27">
        <v>3897753</v>
      </c>
      <c r="U30" s="27"/>
      <c r="V30" s="27">
        <v>7333260</v>
      </c>
      <c r="W30" s="27">
        <v>39340931</v>
      </c>
      <c r="X30" s="27">
        <v>43727781</v>
      </c>
      <c r="Y30" s="27">
        <v>-4386850</v>
      </c>
      <c r="Z30" s="7">
        <v>-10.03</v>
      </c>
      <c r="AA30" s="25">
        <v>43727781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59626706</v>
      </c>
      <c r="D32" s="19">
        <f>SUM(D33:D37)</f>
        <v>0</v>
      </c>
      <c r="E32" s="20">
        <f t="shared" si="6"/>
        <v>60473112</v>
      </c>
      <c r="F32" s="21">
        <f t="shared" si="6"/>
        <v>65639470</v>
      </c>
      <c r="G32" s="21">
        <f t="shared" si="6"/>
        <v>4213539</v>
      </c>
      <c r="H32" s="21">
        <f t="shared" si="6"/>
        <v>4287066</v>
      </c>
      <c r="I32" s="21">
        <f t="shared" si="6"/>
        <v>4958475</v>
      </c>
      <c r="J32" s="21">
        <f t="shared" si="6"/>
        <v>13459080</v>
      </c>
      <c r="K32" s="21">
        <f t="shared" si="6"/>
        <v>4303025</v>
      </c>
      <c r="L32" s="21">
        <f t="shared" si="6"/>
        <v>19233852</v>
      </c>
      <c r="M32" s="21">
        <f t="shared" si="6"/>
        <v>4985733</v>
      </c>
      <c r="N32" s="21">
        <f t="shared" si="6"/>
        <v>28522610</v>
      </c>
      <c r="O32" s="21">
        <f t="shared" si="6"/>
        <v>4219934</v>
      </c>
      <c r="P32" s="21">
        <f t="shared" si="6"/>
        <v>3852677</v>
      </c>
      <c r="Q32" s="21">
        <f t="shared" si="6"/>
        <v>5236716</v>
      </c>
      <c r="R32" s="21">
        <f t="shared" si="6"/>
        <v>13309327</v>
      </c>
      <c r="S32" s="21">
        <f t="shared" si="6"/>
        <v>4930437</v>
      </c>
      <c r="T32" s="21">
        <f t="shared" si="6"/>
        <v>3933465</v>
      </c>
      <c r="U32" s="21">
        <f t="shared" si="6"/>
        <v>0</v>
      </c>
      <c r="V32" s="21">
        <f t="shared" si="6"/>
        <v>8863902</v>
      </c>
      <c r="W32" s="21">
        <f t="shared" si="6"/>
        <v>64154919</v>
      </c>
      <c r="X32" s="21">
        <f t="shared" si="6"/>
        <v>65639470</v>
      </c>
      <c r="Y32" s="21">
        <f t="shared" si="6"/>
        <v>-1484551</v>
      </c>
      <c r="Z32" s="4">
        <f>+IF(X32&lt;&gt;0,+(Y32/X32)*100,0)</f>
        <v>-2.2616742639756233</v>
      </c>
      <c r="AA32" s="19">
        <f>SUM(AA33:AA37)</f>
        <v>65639470</v>
      </c>
    </row>
    <row r="33" spans="1:27" ht="12.75">
      <c r="A33" s="5" t="s">
        <v>36</v>
      </c>
      <c r="B33" s="3"/>
      <c r="C33" s="22">
        <v>2179369</v>
      </c>
      <c r="D33" s="22"/>
      <c r="E33" s="23">
        <v>3334176</v>
      </c>
      <c r="F33" s="24">
        <v>3362532</v>
      </c>
      <c r="G33" s="24">
        <v>162289</v>
      </c>
      <c r="H33" s="24">
        <v>223767</v>
      </c>
      <c r="I33" s="24">
        <v>290765</v>
      </c>
      <c r="J33" s="24">
        <v>676821</v>
      </c>
      <c r="K33" s="24">
        <v>298438</v>
      </c>
      <c r="L33" s="24">
        <v>236342</v>
      </c>
      <c r="M33" s="24">
        <v>263889</v>
      </c>
      <c r="N33" s="24">
        <v>798669</v>
      </c>
      <c r="O33" s="24">
        <v>279192</v>
      </c>
      <c r="P33" s="24">
        <v>317945</v>
      </c>
      <c r="Q33" s="24">
        <v>286325</v>
      </c>
      <c r="R33" s="24">
        <v>883462</v>
      </c>
      <c r="S33" s="24">
        <v>231396</v>
      </c>
      <c r="T33" s="24">
        <v>251187</v>
      </c>
      <c r="U33" s="24"/>
      <c r="V33" s="24">
        <v>482583</v>
      </c>
      <c r="W33" s="24">
        <v>2841535</v>
      </c>
      <c r="X33" s="24">
        <v>3362532</v>
      </c>
      <c r="Y33" s="24">
        <v>-520997</v>
      </c>
      <c r="Z33" s="6">
        <v>-15.49</v>
      </c>
      <c r="AA33" s="22">
        <v>3362532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34302428</v>
      </c>
      <c r="D35" s="22"/>
      <c r="E35" s="23">
        <v>34694712</v>
      </c>
      <c r="F35" s="24">
        <v>40053246</v>
      </c>
      <c r="G35" s="24">
        <v>2315471</v>
      </c>
      <c r="H35" s="24">
        <v>1983076</v>
      </c>
      <c r="I35" s="24">
        <v>2964621</v>
      </c>
      <c r="J35" s="24">
        <v>7263168</v>
      </c>
      <c r="K35" s="24">
        <v>2221858</v>
      </c>
      <c r="L35" s="24">
        <v>17346441</v>
      </c>
      <c r="M35" s="24">
        <v>2993147</v>
      </c>
      <c r="N35" s="24">
        <v>22561446</v>
      </c>
      <c r="O35" s="24">
        <v>2286421</v>
      </c>
      <c r="P35" s="24">
        <v>1936039</v>
      </c>
      <c r="Q35" s="24">
        <v>3305396</v>
      </c>
      <c r="R35" s="24">
        <v>7527856</v>
      </c>
      <c r="S35" s="24">
        <v>3128183</v>
      </c>
      <c r="T35" s="24">
        <v>2160887</v>
      </c>
      <c r="U35" s="24"/>
      <c r="V35" s="24">
        <v>5289070</v>
      </c>
      <c r="W35" s="24">
        <v>42641540</v>
      </c>
      <c r="X35" s="24">
        <v>40053246</v>
      </c>
      <c r="Y35" s="24">
        <v>2588294</v>
      </c>
      <c r="Z35" s="6">
        <v>6.46</v>
      </c>
      <c r="AA35" s="22">
        <v>40053246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23144909</v>
      </c>
      <c r="D37" s="25"/>
      <c r="E37" s="26">
        <v>22444224</v>
      </c>
      <c r="F37" s="27">
        <v>22223692</v>
      </c>
      <c r="G37" s="27">
        <v>1735779</v>
      </c>
      <c r="H37" s="27">
        <v>2080223</v>
      </c>
      <c r="I37" s="27">
        <v>1703089</v>
      </c>
      <c r="J37" s="27">
        <v>5519091</v>
      </c>
      <c r="K37" s="27">
        <v>1782729</v>
      </c>
      <c r="L37" s="27">
        <v>1651069</v>
      </c>
      <c r="M37" s="27">
        <v>1728697</v>
      </c>
      <c r="N37" s="27">
        <v>5162495</v>
      </c>
      <c r="O37" s="27">
        <v>1654321</v>
      </c>
      <c r="P37" s="27">
        <v>1598693</v>
      </c>
      <c r="Q37" s="27">
        <v>1644995</v>
      </c>
      <c r="R37" s="27">
        <v>4898009</v>
      </c>
      <c r="S37" s="27">
        <v>1570858</v>
      </c>
      <c r="T37" s="27">
        <v>1521391</v>
      </c>
      <c r="U37" s="27"/>
      <c r="V37" s="27">
        <v>3092249</v>
      </c>
      <c r="W37" s="27">
        <v>18671844</v>
      </c>
      <c r="X37" s="27">
        <v>22223692</v>
      </c>
      <c r="Y37" s="27">
        <v>-3551848</v>
      </c>
      <c r="Z37" s="7">
        <v>-15.98</v>
      </c>
      <c r="AA37" s="25">
        <v>22223692</v>
      </c>
    </row>
    <row r="38" spans="1:27" ht="12.75">
      <c r="A38" s="2" t="s">
        <v>41</v>
      </c>
      <c r="B38" s="8"/>
      <c r="C38" s="19">
        <f aca="true" t="shared" si="7" ref="C38:Y38">SUM(C39:C41)</f>
        <v>16694985</v>
      </c>
      <c r="D38" s="19">
        <f>SUM(D39:D41)</f>
        <v>0</v>
      </c>
      <c r="E38" s="20">
        <f t="shared" si="7"/>
        <v>15029076</v>
      </c>
      <c r="F38" s="21">
        <f t="shared" si="7"/>
        <v>13843284</v>
      </c>
      <c r="G38" s="21">
        <f t="shared" si="7"/>
        <v>746995</v>
      </c>
      <c r="H38" s="21">
        <f t="shared" si="7"/>
        <v>904775</v>
      </c>
      <c r="I38" s="21">
        <f t="shared" si="7"/>
        <v>827374</v>
      </c>
      <c r="J38" s="21">
        <f t="shared" si="7"/>
        <v>2479144</v>
      </c>
      <c r="K38" s="21">
        <f t="shared" si="7"/>
        <v>1222427</v>
      </c>
      <c r="L38" s="21">
        <f t="shared" si="7"/>
        <v>1114973</v>
      </c>
      <c r="M38" s="21">
        <f t="shared" si="7"/>
        <v>1050722</v>
      </c>
      <c r="N38" s="21">
        <f t="shared" si="7"/>
        <v>3388122</v>
      </c>
      <c r="O38" s="21">
        <f t="shared" si="7"/>
        <v>938852</v>
      </c>
      <c r="P38" s="21">
        <f t="shared" si="7"/>
        <v>863519</v>
      </c>
      <c r="Q38" s="21">
        <f t="shared" si="7"/>
        <v>786040</v>
      </c>
      <c r="R38" s="21">
        <f t="shared" si="7"/>
        <v>2588411</v>
      </c>
      <c r="S38" s="21">
        <f t="shared" si="7"/>
        <v>704739</v>
      </c>
      <c r="T38" s="21">
        <f t="shared" si="7"/>
        <v>879812</v>
      </c>
      <c r="U38" s="21">
        <f t="shared" si="7"/>
        <v>0</v>
      </c>
      <c r="V38" s="21">
        <f t="shared" si="7"/>
        <v>1584551</v>
      </c>
      <c r="W38" s="21">
        <f t="shared" si="7"/>
        <v>10040228</v>
      </c>
      <c r="X38" s="21">
        <f t="shared" si="7"/>
        <v>13843284</v>
      </c>
      <c r="Y38" s="21">
        <f t="shared" si="7"/>
        <v>-3803056</v>
      </c>
      <c r="Z38" s="4">
        <f>+IF(X38&lt;&gt;0,+(Y38/X38)*100,0)</f>
        <v>-27.472209628871298</v>
      </c>
      <c r="AA38" s="19">
        <f>SUM(AA39:AA41)</f>
        <v>13843284</v>
      </c>
    </row>
    <row r="39" spans="1:27" ht="12.75">
      <c r="A39" s="5" t="s">
        <v>42</v>
      </c>
      <c r="B39" s="3"/>
      <c r="C39" s="22">
        <v>16247862</v>
      </c>
      <c r="D39" s="22"/>
      <c r="E39" s="23">
        <v>15029076</v>
      </c>
      <c r="F39" s="24">
        <v>13843284</v>
      </c>
      <c r="G39" s="24">
        <v>746995</v>
      </c>
      <c r="H39" s="24">
        <v>904775</v>
      </c>
      <c r="I39" s="24">
        <v>827374</v>
      </c>
      <c r="J39" s="24">
        <v>2479144</v>
      </c>
      <c r="K39" s="24">
        <v>1222427</v>
      </c>
      <c r="L39" s="24">
        <v>1114973</v>
      </c>
      <c r="M39" s="24">
        <v>1050722</v>
      </c>
      <c r="N39" s="24">
        <v>3388122</v>
      </c>
      <c r="O39" s="24">
        <v>938852</v>
      </c>
      <c r="P39" s="24">
        <v>863519</v>
      </c>
      <c r="Q39" s="24">
        <v>786040</v>
      </c>
      <c r="R39" s="24">
        <v>2588411</v>
      </c>
      <c r="S39" s="24">
        <v>704739</v>
      </c>
      <c r="T39" s="24">
        <v>879812</v>
      </c>
      <c r="U39" s="24"/>
      <c r="V39" s="24">
        <v>1584551</v>
      </c>
      <c r="W39" s="24">
        <v>10040228</v>
      </c>
      <c r="X39" s="24">
        <v>13843284</v>
      </c>
      <c r="Y39" s="24">
        <v>-3803056</v>
      </c>
      <c r="Z39" s="6">
        <v>-27.47</v>
      </c>
      <c r="AA39" s="22">
        <v>13843284</v>
      </c>
    </row>
    <row r="40" spans="1:27" ht="12.75">
      <c r="A40" s="5" t="s">
        <v>43</v>
      </c>
      <c r="B40" s="3"/>
      <c r="C40" s="22">
        <v>447123</v>
      </c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>
        <v>8611513</v>
      </c>
      <c r="D47" s="19"/>
      <c r="E47" s="20">
        <v>9380004</v>
      </c>
      <c r="F47" s="21">
        <v>8932124</v>
      </c>
      <c r="G47" s="21">
        <v>446904</v>
      </c>
      <c r="H47" s="21">
        <v>545421</v>
      </c>
      <c r="I47" s="21">
        <v>516634</v>
      </c>
      <c r="J47" s="21">
        <v>1508959</v>
      </c>
      <c r="K47" s="21">
        <v>816899</v>
      </c>
      <c r="L47" s="21">
        <v>561729</v>
      </c>
      <c r="M47" s="21">
        <v>872368</v>
      </c>
      <c r="N47" s="21">
        <v>2250996</v>
      </c>
      <c r="O47" s="21">
        <v>972999</v>
      </c>
      <c r="P47" s="21">
        <v>578062</v>
      </c>
      <c r="Q47" s="21">
        <v>430290</v>
      </c>
      <c r="R47" s="21">
        <v>1981351</v>
      </c>
      <c r="S47" s="21">
        <v>846248</v>
      </c>
      <c r="T47" s="21">
        <v>529288</v>
      </c>
      <c r="U47" s="21"/>
      <c r="V47" s="21">
        <v>1375536</v>
      </c>
      <c r="W47" s="21">
        <v>7116842</v>
      </c>
      <c r="X47" s="21">
        <v>8932124</v>
      </c>
      <c r="Y47" s="21">
        <v>-1815282</v>
      </c>
      <c r="Z47" s="4">
        <v>-20.32</v>
      </c>
      <c r="AA47" s="19">
        <v>8932124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158111518</v>
      </c>
      <c r="D48" s="40">
        <f>+D28+D32+D38+D42+D47</f>
        <v>0</v>
      </c>
      <c r="E48" s="41">
        <f t="shared" si="9"/>
        <v>168984924</v>
      </c>
      <c r="F48" s="42">
        <f t="shared" si="9"/>
        <v>170676921</v>
      </c>
      <c r="G48" s="42">
        <f t="shared" si="9"/>
        <v>10519906</v>
      </c>
      <c r="H48" s="42">
        <f t="shared" si="9"/>
        <v>11078517</v>
      </c>
      <c r="I48" s="42">
        <f t="shared" si="9"/>
        <v>11682789</v>
      </c>
      <c r="J48" s="42">
        <f t="shared" si="9"/>
        <v>33281212</v>
      </c>
      <c r="K48" s="42">
        <f t="shared" si="9"/>
        <v>12459127</v>
      </c>
      <c r="L48" s="42">
        <f t="shared" si="9"/>
        <v>28086463</v>
      </c>
      <c r="M48" s="42">
        <f t="shared" si="9"/>
        <v>12985522</v>
      </c>
      <c r="N48" s="42">
        <f t="shared" si="9"/>
        <v>53531112</v>
      </c>
      <c r="O48" s="42">
        <f t="shared" si="9"/>
        <v>13474491</v>
      </c>
      <c r="P48" s="42">
        <f t="shared" si="9"/>
        <v>15003848</v>
      </c>
      <c r="Q48" s="42">
        <f t="shared" si="9"/>
        <v>12574565</v>
      </c>
      <c r="R48" s="42">
        <f t="shared" si="9"/>
        <v>41052904</v>
      </c>
      <c r="S48" s="42">
        <f t="shared" si="9"/>
        <v>12076745</v>
      </c>
      <c r="T48" s="42">
        <f t="shared" si="9"/>
        <v>11259135</v>
      </c>
      <c r="U48" s="42">
        <f t="shared" si="9"/>
        <v>0</v>
      </c>
      <c r="V48" s="42">
        <f t="shared" si="9"/>
        <v>23335880</v>
      </c>
      <c r="W48" s="42">
        <f t="shared" si="9"/>
        <v>151201108</v>
      </c>
      <c r="X48" s="42">
        <f t="shared" si="9"/>
        <v>170676921</v>
      </c>
      <c r="Y48" s="42">
        <f t="shared" si="9"/>
        <v>-19475813</v>
      </c>
      <c r="Z48" s="43">
        <f>+IF(X48&lt;&gt;0,+(Y48/X48)*100,0)</f>
        <v>-11.41092356593426</v>
      </c>
      <c r="AA48" s="40">
        <f>+AA28+AA32+AA38+AA42+AA47</f>
        <v>170676921</v>
      </c>
    </row>
    <row r="49" spans="1:27" ht="12.75">
      <c r="A49" s="14" t="s">
        <v>84</v>
      </c>
      <c r="B49" s="15"/>
      <c r="C49" s="44">
        <f aca="true" t="shared" si="10" ref="C49:Y49">+C25-C48</f>
        <v>-16196155</v>
      </c>
      <c r="D49" s="44">
        <f>+D25-D48</f>
        <v>0</v>
      </c>
      <c r="E49" s="45">
        <f t="shared" si="10"/>
        <v>-25113756</v>
      </c>
      <c r="F49" s="46">
        <f t="shared" si="10"/>
        <v>-26413753</v>
      </c>
      <c r="G49" s="46">
        <f t="shared" si="10"/>
        <v>44298302</v>
      </c>
      <c r="H49" s="46">
        <f t="shared" si="10"/>
        <v>-7022055</v>
      </c>
      <c r="I49" s="46">
        <f t="shared" si="10"/>
        <v>-10791926</v>
      </c>
      <c r="J49" s="46">
        <f t="shared" si="10"/>
        <v>26484321</v>
      </c>
      <c r="K49" s="46">
        <f t="shared" si="10"/>
        <v>-14662659</v>
      </c>
      <c r="L49" s="46">
        <f t="shared" si="10"/>
        <v>-24263440</v>
      </c>
      <c r="M49" s="46">
        <f t="shared" si="10"/>
        <v>31048792</v>
      </c>
      <c r="N49" s="46">
        <f t="shared" si="10"/>
        <v>-7877307</v>
      </c>
      <c r="O49" s="46">
        <f t="shared" si="10"/>
        <v>-15918428</v>
      </c>
      <c r="P49" s="46">
        <f t="shared" si="10"/>
        <v>-14289940</v>
      </c>
      <c r="Q49" s="46">
        <f t="shared" si="10"/>
        <v>20506922</v>
      </c>
      <c r="R49" s="46">
        <f t="shared" si="10"/>
        <v>-9701446</v>
      </c>
      <c r="S49" s="46">
        <f t="shared" si="10"/>
        <v>-11263805</v>
      </c>
      <c r="T49" s="46">
        <f t="shared" si="10"/>
        <v>-10555717</v>
      </c>
      <c r="U49" s="46">
        <f t="shared" si="10"/>
        <v>0</v>
      </c>
      <c r="V49" s="46">
        <f t="shared" si="10"/>
        <v>-21819522</v>
      </c>
      <c r="W49" s="46">
        <f t="shared" si="10"/>
        <v>-12913954</v>
      </c>
      <c r="X49" s="46">
        <f>IF(F25=F48,0,X25-X48)</f>
        <v>-26413753</v>
      </c>
      <c r="Y49" s="46">
        <f t="shared" si="10"/>
        <v>13499799</v>
      </c>
      <c r="Z49" s="47">
        <f>+IF(X49&lt;&gt;0,+(Y49/X49)*100,0)</f>
        <v>-51.10897720592753</v>
      </c>
      <c r="AA49" s="44">
        <f>+AA25-AA48</f>
        <v>-26413753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181339214</v>
      </c>
      <c r="D5" s="19">
        <f>SUM(D6:D8)</f>
        <v>0</v>
      </c>
      <c r="E5" s="20">
        <f t="shared" si="0"/>
        <v>198753744</v>
      </c>
      <c r="F5" s="21">
        <f t="shared" si="0"/>
        <v>200840298</v>
      </c>
      <c r="G5" s="21">
        <f t="shared" si="0"/>
        <v>64739259</v>
      </c>
      <c r="H5" s="21">
        <f t="shared" si="0"/>
        <v>4337121</v>
      </c>
      <c r="I5" s="21">
        <f t="shared" si="0"/>
        <v>4332135</v>
      </c>
      <c r="J5" s="21">
        <f t="shared" si="0"/>
        <v>73408515</v>
      </c>
      <c r="K5" s="21">
        <f t="shared" si="0"/>
        <v>4346505</v>
      </c>
      <c r="L5" s="21">
        <f t="shared" si="0"/>
        <v>4169565</v>
      </c>
      <c r="M5" s="21">
        <f t="shared" si="0"/>
        <v>52696899</v>
      </c>
      <c r="N5" s="21">
        <f t="shared" si="0"/>
        <v>61212969</v>
      </c>
      <c r="O5" s="21">
        <f t="shared" si="0"/>
        <v>4286457</v>
      </c>
      <c r="P5" s="21">
        <f t="shared" si="0"/>
        <v>4204497</v>
      </c>
      <c r="Q5" s="21">
        <f t="shared" si="0"/>
        <v>42855852</v>
      </c>
      <c r="R5" s="21">
        <f t="shared" si="0"/>
        <v>51346806</v>
      </c>
      <c r="S5" s="21">
        <f t="shared" si="0"/>
        <v>3947408</v>
      </c>
      <c r="T5" s="21">
        <f t="shared" si="0"/>
        <v>3868607</v>
      </c>
      <c r="U5" s="21">
        <f t="shared" si="0"/>
        <v>0</v>
      </c>
      <c r="V5" s="21">
        <f t="shared" si="0"/>
        <v>7816015</v>
      </c>
      <c r="W5" s="21">
        <f t="shared" si="0"/>
        <v>193784305</v>
      </c>
      <c r="X5" s="21">
        <f t="shared" si="0"/>
        <v>200840298</v>
      </c>
      <c r="Y5" s="21">
        <f t="shared" si="0"/>
        <v>-7055993</v>
      </c>
      <c r="Z5" s="4">
        <f>+IF(X5&lt;&gt;0,+(Y5/X5)*100,0)</f>
        <v>-3.513235675441987</v>
      </c>
      <c r="AA5" s="19">
        <f>SUM(AA6:AA8)</f>
        <v>200840298</v>
      </c>
    </row>
    <row r="6" spans="1:27" ht="12.75">
      <c r="A6" s="5" t="s">
        <v>32</v>
      </c>
      <c r="B6" s="3"/>
      <c r="C6" s="22">
        <v>2472213</v>
      </c>
      <c r="D6" s="22"/>
      <c r="E6" s="23">
        <v>2286648</v>
      </c>
      <c r="F6" s="24">
        <v>2173032</v>
      </c>
      <c r="G6" s="24">
        <v>48904</v>
      </c>
      <c r="H6" s="24">
        <v>47026</v>
      </c>
      <c r="I6" s="24">
        <v>131667</v>
      </c>
      <c r="J6" s="24">
        <v>227597</v>
      </c>
      <c r="K6" s="24">
        <v>141814</v>
      </c>
      <c r="L6" s="24">
        <v>11965</v>
      </c>
      <c r="M6" s="24">
        <v>78383</v>
      </c>
      <c r="N6" s="24">
        <v>232162</v>
      </c>
      <c r="O6" s="24"/>
      <c r="P6" s="24">
        <v>5791</v>
      </c>
      <c r="Q6" s="24">
        <v>651747</v>
      </c>
      <c r="R6" s="24">
        <v>657538</v>
      </c>
      <c r="S6" s="24"/>
      <c r="T6" s="24"/>
      <c r="U6" s="24"/>
      <c r="V6" s="24"/>
      <c r="W6" s="24">
        <v>1117297</v>
      </c>
      <c r="X6" s="24">
        <v>2173032</v>
      </c>
      <c r="Y6" s="24">
        <v>-1055735</v>
      </c>
      <c r="Z6" s="6">
        <v>-48.58</v>
      </c>
      <c r="AA6" s="22">
        <v>2173032</v>
      </c>
    </row>
    <row r="7" spans="1:27" ht="12.75">
      <c r="A7" s="5" t="s">
        <v>33</v>
      </c>
      <c r="B7" s="3"/>
      <c r="C7" s="25">
        <v>178867001</v>
      </c>
      <c r="D7" s="25"/>
      <c r="E7" s="26">
        <v>196467096</v>
      </c>
      <c r="F7" s="27">
        <v>198667266</v>
      </c>
      <c r="G7" s="27">
        <v>64690355</v>
      </c>
      <c r="H7" s="27">
        <v>4290095</v>
      </c>
      <c r="I7" s="27">
        <v>4200468</v>
      </c>
      <c r="J7" s="27">
        <v>73180918</v>
      </c>
      <c r="K7" s="27">
        <v>4204691</v>
      </c>
      <c r="L7" s="27">
        <v>4157600</v>
      </c>
      <c r="M7" s="27">
        <v>52618516</v>
      </c>
      <c r="N7" s="27">
        <v>60980807</v>
      </c>
      <c r="O7" s="27">
        <v>4286457</v>
      </c>
      <c r="P7" s="27">
        <v>4198706</v>
      </c>
      <c r="Q7" s="27">
        <v>42204105</v>
      </c>
      <c r="R7" s="27">
        <v>50689268</v>
      </c>
      <c r="S7" s="27">
        <v>3947408</v>
      </c>
      <c r="T7" s="27">
        <v>3868607</v>
      </c>
      <c r="U7" s="27"/>
      <c r="V7" s="27">
        <v>7816015</v>
      </c>
      <c r="W7" s="27">
        <v>192667008</v>
      </c>
      <c r="X7" s="27">
        <v>198667266</v>
      </c>
      <c r="Y7" s="27">
        <v>-6000258</v>
      </c>
      <c r="Z7" s="7">
        <v>-3.02</v>
      </c>
      <c r="AA7" s="25">
        <v>198667266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220701</v>
      </c>
      <c r="D9" s="19">
        <f>SUM(D10:D14)</f>
        <v>0</v>
      </c>
      <c r="E9" s="20">
        <f t="shared" si="1"/>
        <v>237000</v>
      </c>
      <c r="F9" s="21">
        <f t="shared" si="1"/>
        <v>848120</v>
      </c>
      <c r="G9" s="21">
        <f t="shared" si="1"/>
        <v>17604</v>
      </c>
      <c r="H9" s="21">
        <f t="shared" si="1"/>
        <v>22764</v>
      </c>
      <c r="I9" s="21">
        <f t="shared" si="1"/>
        <v>27320</v>
      </c>
      <c r="J9" s="21">
        <f t="shared" si="1"/>
        <v>67688</v>
      </c>
      <c r="K9" s="21">
        <f t="shared" si="1"/>
        <v>19701</v>
      </c>
      <c r="L9" s="21">
        <f t="shared" si="1"/>
        <v>26405</v>
      </c>
      <c r="M9" s="21">
        <f t="shared" si="1"/>
        <v>14647</v>
      </c>
      <c r="N9" s="21">
        <f t="shared" si="1"/>
        <v>60753</v>
      </c>
      <c r="O9" s="21">
        <f t="shared" si="1"/>
        <v>17346</v>
      </c>
      <c r="P9" s="21">
        <f t="shared" si="1"/>
        <v>25794</v>
      </c>
      <c r="Q9" s="21">
        <f t="shared" si="1"/>
        <v>16553</v>
      </c>
      <c r="R9" s="21">
        <f t="shared" si="1"/>
        <v>59693</v>
      </c>
      <c r="S9" s="21">
        <f t="shared" si="1"/>
        <v>10469</v>
      </c>
      <c r="T9" s="21">
        <f t="shared" si="1"/>
        <v>12455</v>
      </c>
      <c r="U9" s="21">
        <f t="shared" si="1"/>
        <v>0</v>
      </c>
      <c r="V9" s="21">
        <f t="shared" si="1"/>
        <v>22924</v>
      </c>
      <c r="W9" s="21">
        <f t="shared" si="1"/>
        <v>211058</v>
      </c>
      <c r="X9" s="21">
        <f t="shared" si="1"/>
        <v>848120</v>
      </c>
      <c r="Y9" s="21">
        <f t="shared" si="1"/>
        <v>-637062</v>
      </c>
      <c r="Z9" s="4">
        <f>+IF(X9&lt;&gt;0,+(Y9/X9)*100,0)</f>
        <v>-75.1146064236193</v>
      </c>
      <c r="AA9" s="19">
        <f>SUM(AA10:AA14)</f>
        <v>848120</v>
      </c>
    </row>
    <row r="10" spans="1:27" ht="12.75">
      <c r="A10" s="5" t="s">
        <v>36</v>
      </c>
      <c r="B10" s="3"/>
      <c r="C10" s="22">
        <v>54024</v>
      </c>
      <c r="D10" s="22"/>
      <c r="E10" s="23">
        <v>52644</v>
      </c>
      <c r="F10" s="24">
        <v>53124</v>
      </c>
      <c r="G10" s="24">
        <v>7648</v>
      </c>
      <c r="H10" s="24">
        <v>5094</v>
      </c>
      <c r="I10" s="24">
        <v>3322</v>
      </c>
      <c r="J10" s="24">
        <v>16064</v>
      </c>
      <c r="K10" s="24">
        <v>4204</v>
      </c>
      <c r="L10" s="24">
        <v>1911</v>
      </c>
      <c r="M10" s="24">
        <v>2624</v>
      </c>
      <c r="N10" s="24">
        <v>8739</v>
      </c>
      <c r="O10" s="24">
        <v>4347</v>
      </c>
      <c r="P10" s="24">
        <v>5769</v>
      </c>
      <c r="Q10" s="24">
        <v>4347</v>
      </c>
      <c r="R10" s="24">
        <v>14463</v>
      </c>
      <c r="S10" s="24"/>
      <c r="T10" s="24">
        <v>1948</v>
      </c>
      <c r="U10" s="24"/>
      <c r="V10" s="24">
        <v>1948</v>
      </c>
      <c r="W10" s="24">
        <v>41214</v>
      </c>
      <c r="X10" s="24">
        <v>53124</v>
      </c>
      <c r="Y10" s="24">
        <v>-11910</v>
      </c>
      <c r="Z10" s="6">
        <v>-22.42</v>
      </c>
      <c r="AA10" s="22">
        <v>53124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>
        <v>166677</v>
      </c>
      <c r="D13" s="22"/>
      <c r="E13" s="23">
        <v>184356</v>
      </c>
      <c r="F13" s="24">
        <v>198996</v>
      </c>
      <c r="G13" s="24">
        <v>9956</v>
      </c>
      <c r="H13" s="24">
        <v>17670</v>
      </c>
      <c r="I13" s="24">
        <v>23998</v>
      </c>
      <c r="J13" s="24">
        <v>51624</v>
      </c>
      <c r="K13" s="24">
        <v>15497</v>
      </c>
      <c r="L13" s="24">
        <v>24494</v>
      </c>
      <c r="M13" s="24">
        <v>12023</v>
      </c>
      <c r="N13" s="24">
        <v>52014</v>
      </c>
      <c r="O13" s="24">
        <v>12999</v>
      </c>
      <c r="P13" s="24">
        <v>20025</v>
      </c>
      <c r="Q13" s="24">
        <v>12206</v>
      </c>
      <c r="R13" s="24">
        <v>45230</v>
      </c>
      <c r="S13" s="24">
        <v>10469</v>
      </c>
      <c r="T13" s="24">
        <v>10507</v>
      </c>
      <c r="U13" s="24"/>
      <c r="V13" s="24">
        <v>20976</v>
      </c>
      <c r="W13" s="24">
        <v>169844</v>
      </c>
      <c r="X13" s="24">
        <v>198996</v>
      </c>
      <c r="Y13" s="24">
        <v>-29152</v>
      </c>
      <c r="Z13" s="6">
        <v>-14.65</v>
      </c>
      <c r="AA13" s="22">
        <v>198996</v>
      </c>
    </row>
    <row r="14" spans="1:27" ht="12.75">
      <c r="A14" s="5" t="s">
        <v>40</v>
      </c>
      <c r="B14" s="3"/>
      <c r="C14" s="25"/>
      <c r="D14" s="25"/>
      <c r="E14" s="26"/>
      <c r="F14" s="27">
        <v>596000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596000</v>
      </c>
      <c r="Y14" s="27">
        <v>-596000</v>
      </c>
      <c r="Z14" s="7">
        <v>-100</v>
      </c>
      <c r="AA14" s="25">
        <v>596000</v>
      </c>
    </row>
    <row r="15" spans="1:27" ht="12.75">
      <c r="A15" s="2" t="s">
        <v>41</v>
      </c>
      <c r="B15" s="8"/>
      <c r="C15" s="19">
        <f aca="true" t="shared" si="2" ref="C15:Y15">SUM(C16:C18)</f>
        <v>33495784</v>
      </c>
      <c r="D15" s="19">
        <f>SUM(D16:D18)</f>
        <v>0</v>
      </c>
      <c r="E15" s="20">
        <f t="shared" si="2"/>
        <v>33495612</v>
      </c>
      <c r="F15" s="21">
        <f t="shared" si="2"/>
        <v>33488004</v>
      </c>
      <c r="G15" s="21">
        <f t="shared" si="2"/>
        <v>2004</v>
      </c>
      <c r="H15" s="21">
        <f t="shared" si="2"/>
        <v>4692</v>
      </c>
      <c r="I15" s="21">
        <f t="shared" si="2"/>
        <v>50</v>
      </c>
      <c r="J15" s="21">
        <f t="shared" si="2"/>
        <v>6746</v>
      </c>
      <c r="K15" s="21">
        <f t="shared" si="2"/>
        <v>1639</v>
      </c>
      <c r="L15" s="21">
        <f t="shared" si="2"/>
        <v>0</v>
      </c>
      <c r="M15" s="21">
        <f t="shared" si="2"/>
        <v>0</v>
      </c>
      <c r="N15" s="21">
        <f t="shared" si="2"/>
        <v>1639</v>
      </c>
      <c r="O15" s="21">
        <f t="shared" si="2"/>
        <v>0</v>
      </c>
      <c r="P15" s="21">
        <f t="shared" si="2"/>
        <v>50</v>
      </c>
      <c r="Q15" s="21">
        <f t="shared" si="2"/>
        <v>22216519</v>
      </c>
      <c r="R15" s="21">
        <f t="shared" si="2"/>
        <v>22216569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22224954</v>
      </c>
      <c r="X15" s="21">
        <f t="shared" si="2"/>
        <v>33488004</v>
      </c>
      <c r="Y15" s="21">
        <f t="shared" si="2"/>
        <v>-11263050</v>
      </c>
      <c r="Z15" s="4">
        <f>+IF(X15&lt;&gt;0,+(Y15/X15)*100,0)</f>
        <v>-33.63308843369703</v>
      </c>
      <c r="AA15" s="19">
        <f>SUM(AA16:AA18)</f>
        <v>33488004</v>
      </c>
    </row>
    <row r="16" spans="1:27" ht="12.75">
      <c r="A16" s="5" t="s">
        <v>42</v>
      </c>
      <c r="B16" s="3"/>
      <c r="C16" s="22">
        <v>49460</v>
      </c>
      <c r="D16" s="22"/>
      <c r="E16" s="23">
        <v>52608</v>
      </c>
      <c r="F16" s="24">
        <v>45000</v>
      </c>
      <c r="G16" s="24">
        <v>2004</v>
      </c>
      <c r="H16" s="24">
        <v>4692</v>
      </c>
      <c r="I16" s="24">
        <v>50</v>
      </c>
      <c r="J16" s="24">
        <v>6746</v>
      </c>
      <c r="K16" s="24">
        <v>1639</v>
      </c>
      <c r="L16" s="24"/>
      <c r="M16" s="24"/>
      <c r="N16" s="24">
        <v>1639</v>
      </c>
      <c r="O16" s="24"/>
      <c r="P16" s="24">
        <v>50</v>
      </c>
      <c r="Q16" s="24">
        <v>1524</v>
      </c>
      <c r="R16" s="24">
        <v>1574</v>
      </c>
      <c r="S16" s="24"/>
      <c r="T16" s="24"/>
      <c r="U16" s="24"/>
      <c r="V16" s="24"/>
      <c r="W16" s="24">
        <v>9959</v>
      </c>
      <c r="X16" s="24">
        <v>45000</v>
      </c>
      <c r="Y16" s="24">
        <v>-35041</v>
      </c>
      <c r="Z16" s="6">
        <v>-77.87</v>
      </c>
      <c r="AA16" s="22">
        <v>45000</v>
      </c>
    </row>
    <row r="17" spans="1:27" ht="12.75">
      <c r="A17" s="5" t="s">
        <v>43</v>
      </c>
      <c r="B17" s="3"/>
      <c r="C17" s="22">
        <v>33446324</v>
      </c>
      <c r="D17" s="22"/>
      <c r="E17" s="23">
        <v>33443004</v>
      </c>
      <c r="F17" s="24">
        <v>33443004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>
        <v>22214995</v>
      </c>
      <c r="R17" s="24">
        <v>22214995</v>
      </c>
      <c r="S17" s="24"/>
      <c r="T17" s="24"/>
      <c r="U17" s="24"/>
      <c r="V17" s="24"/>
      <c r="W17" s="24">
        <v>22214995</v>
      </c>
      <c r="X17" s="24">
        <v>33443004</v>
      </c>
      <c r="Y17" s="24">
        <v>-11228009</v>
      </c>
      <c r="Z17" s="6">
        <v>-33.57</v>
      </c>
      <c r="AA17" s="22">
        <v>33443004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61386524</v>
      </c>
      <c r="D19" s="19">
        <f>SUM(D20:D23)</f>
        <v>0</v>
      </c>
      <c r="E19" s="20">
        <f t="shared" si="3"/>
        <v>65768208</v>
      </c>
      <c r="F19" s="21">
        <f t="shared" si="3"/>
        <v>64854300</v>
      </c>
      <c r="G19" s="21">
        <f t="shared" si="3"/>
        <v>4595090</v>
      </c>
      <c r="H19" s="21">
        <f t="shared" si="3"/>
        <v>5176261</v>
      </c>
      <c r="I19" s="21">
        <f t="shared" si="3"/>
        <v>5048510</v>
      </c>
      <c r="J19" s="21">
        <f t="shared" si="3"/>
        <v>14819861</v>
      </c>
      <c r="K19" s="21">
        <f t="shared" si="3"/>
        <v>5718264</v>
      </c>
      <c r="L19" s="21">
        <f t="shared" si="3"/>
        <v>5822178</v>
      </c>
      <c r="M19" s="21">
        <f t="shared" si="3"/>
        <v>5877289</v>
      </c>
      <c r="N19" s="21">
        <f t="shared" si="3"/>
        <v>17417731</v>
      </c>
      <c r="O19" s="21">
        <f t="shared" si="3"/>
        <v>5784106</v>
      </c>
      <c r="P19" s="21">
        <f t="shared" si="3"/>
        <v>5884210</v>
      </c>
      <c r="Q19" s="21">
        <f t="shared" si="3"/>
        <v>5810554</v>
      </c>
      <c r="R19" s="21">
        <f t="shared" si="3"/>
        <v>17478870</v>
      </c>
      <c r="S19" s="21">
        <f t="shared" si="3"/>
        <v>5631537</v>
      </c>
      <c r="T19" s="21">
        <f t="shared" si="3"/>
        <v>5125074</v>
      </c>
      <c r="U19" s="21">
        <f t="shared" si="3"/>
        <v>0</v>
      </c>
      <c r="V19" s="21">
        <f t="shared" si="3"/>
        <v>10756611</v>
      </c>
      <c r="W19" s="21">
        <f t="shared" si="3"/>
        <v>60473073</v>
      </c>
      <c r="X19" s="21">
        <f t="shared" si="3"/>
        <v>64854300</v>
      </c>
      <c r="Y19" s="21">
        <f t="shared" si="3"/>
        <v>-4381227</v>
      </c>
      <c r="Z19" s="4">
        <f>+IF(X19&lt;&gt;0,+(Y19/X19)*100,0)</f>
        <v>-6.755491925747406</v>
      </c>
      <c r="AA19" s="19">
        <f>SUM(AA20:AA23)</f>
        <v>64854300</v>
      </c>
    </row>
    <row r="20" spans="1:27" ht="12.75">
      <c r="A20" s="5" t="s">
        <v>46</v>
      </c>
      <c r="B20" s="3"/>
      <c r="C20" s="22">
        <v>57393539</v>
      </c>
      <c r="D20" s="22"/>
      <c r="E20" s="23">
        <v>61303752</v>
      </c>
      <c r="F20" s="24">
        <v>60071712</v>
      </c>
      <c r="G20" s="24">
        <v>4197692</v>
      </c>
      <c r="H20" s="24">
        <v>4778861</v>
      </c>
      <c r="I20" s="24">
        <v>4637800</v>
      </c>
      <c r="J20" s="24">
        <v>13614353</v>
      </c>
      <c r="K20" s="24">
        <v>5321354</v>
      </c>
      <c r="L20" s="24">
        <v>5435578</v>
      </c>
      <c r="M20" s="24">
        <v>5479019</v>
      </c>
      <c r="N20" s="24">
        <v>16235951</v>
      </c>
      <c r="O20" s="24">
        <v>5385836</v>
      </c>
      <c r="P20" s="24">
        <v>5485402</v>
      </c>
      <c r="Q20" s="24">
        <v>5413074</v>
      </c>
      <c r="R20" s="24">
        <v>16284312</v>
      </c>
      <c r="S20" s="24">
        <v>5233597</v>
      </c>
      <c r="T20" s="24">
        <v>4727134</v>
      </c>
      <c r="U20" s="24"/>
      <c r="V20" s="24">
        <v>9960731</v>
      </c>
      <c r="W20" s="24">
        <v>56095347</v>
      </c>
      <c r="X20" s="24">
        <v>60071712</v>
      </c>
      <c r="Y20" s="24">
        <v>-3976365</v>
      </c>
      <c r="Z20" s="6">
        <v>-6.62</v>
      </c>
      <c r="AA20" s="22">
        <v>60071712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3992985</v>
      </c>
      <c r="D23" s="22"/>
      <c r="E23" s="23">
        <v>4464456</v>
      </c>
      <c r="F23" s="24">
        <v>4782588</v>
      </c>
      <c r="G23" s="24">
        <v>397398</v>
      </c>
      <c r="H23" s="24">
        <v>397400</v>
      </c>
      <c r="I23" s="24">
        <v>410710</v>
      </c>
      <c r="J23" s="24">
        <v>1205508</v>
      </c>
      <c r="K23" s="24">
        <v>396910</v>
      </c>
      <c r="L23" s="24">
        <v>386600</v>
      </c>
      <c r="M23" s="24">
        <v>398270</v>
      </c>
      <c r="N23" s="24">
        <v>1181780</v>
      </c>
      <c r="O23" s="24">
        <v>398270</v>
      </c>
      <c r="P23" s="24">
        <v>398808</v>
      </c>
      <c r="Q23" s="24">
        <v>397480</v>
      </c>
      <c r="R23" s="24">
        <v>1194558</v>
      </c>
      <c r="S23" s="24">
        <v>397940</v>
      </c>
      <c r="T23" s="24">
        <v>397940</v>
      </c>
      <c r="U23" s="24"/>
      <c r="V23" s="24">
        <v>795880</v>
      </c>
      <c r="W23" s="24">
        <v>4377726</v>
      </c>
      <c r="X23" s="24">
        <v>4782588</v>
      </c>
      <c r="Y23" s="24">
        <v>-404862</v>
      </c>
      <c r="Z23" s="6">
        <v>-8.47</v>
      </c>
      <c r="AA23" s="22">
        <v>4782588</v>
      </c>
    </row>
    <row r="24" spans="1:27" ht="12.75">
      <c r="A24" s="2" t="s">
        <v>50</v>
      </c>
      <c r="B24" s="8" t="s">
        <v>51</v>
      </c>
      <c r="C24" s="19">
        <v>4552217</v>
      </c>
      <c r="D24" s="19"/>
      <c r="E24" s="20">
        <v>3815520</v>
      </c>
      <c r="F24" s="21">
        <v>5006940</v>
      </c>
      <c r="G24" s="21">
        <v>12485</v>
      </c>
      <c r="H24" s="21">
        <v>7860</v>
      </c>
      <c r="I24" s="21">
        <v>6700</v>
      </c>
      <c r="J24" s="21">
        <v>27045</v>
      </c>
      <c r="K24" s="21">
        <v>18550</v>
      </c>
      <c r="L24" s="21">
        <v>11776</v>
      </c>
      <c r="M24" s="21">
        <v>2037564</v>
      </c>
      <c r="N24" s="21">
        <v>2067890</v>
      </c>
      <c r="O24" s="21">
        <v>6900</v>
      </c>
      <c r="P24" s="21">
        <v>3750</v>
      </c>
      <c r="Q24" s="21">
        <v>13300</v>
      </c>
      <c r="R24" s="21">
        <v>23950</v>
      </c>
      <c r="S24" s="21">
        <v>17050</v>
      </c>
      <c r="T24" s="21">
        <v>26383</v>
      </c>
      <c r="U24" s="21"/>
      <c r="V24" s="21">
        <v>43433</v>
      </c>
      <c r="W24" s="21">
        <v>2162318</v>
      </c>
      <c r="X24" s="21">
        <v>5006940</v>
      </c>
      <c r="Y24" s="21">
        <v>-2844622</v>
      </c>
      <c r="Z24" s="4">
        <v>-56.81</v>
      </c>
      <c r="AA24" s="19">
        <v>5006940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280994440</v>
      </c>
      <c r="D25" s="40">
        <f>+D5+D9+D15+D19+D24</f>
        <v>0</v>
      </c>
      <c r="E25" s="41">
        <f t="shared" si="4"/>
        <v>302070084</v>
      </c>
      <c r="F25" s="42">
        <f t="shared" si="4"/>
        <v>305037662</v>
      </c>
      <c r="G25" s="42">
        <f t="shared" si="4"/>
        <v>69366442</v>
      </c>
      <c r="H25" s="42">
        <f t="shared" si="4"/>
        <v>9548698</v>
      </c>
      <c r="I25" s="42">
        <f t="shared" si="4"/>
        <v>9414715</v>
      </c>
      <c r="J25" s="42">
        <f t="shared" si="4"/>
        <v>88329855</v>
      </c>
      <c r="K25" s="42">
        <f t="shared" si="4"/>
        <v>10104659</v>
      </c>
      <c r="L25" s="42">
        <f t="shared" si="4"/>
        <v>10029924</v>
      </c>
      <c r="M25" s="42">
        <f t="shared" si="4"/>
        <v>60626399</v>
      </c>
      <c r="N25" s="42">
        <f t="shared" si="4"/>
        <v>80760982</v>
      </c>
      <c r="O25" s="42">
        <f t="shared" si="4"/>
        <v>10094809</v>
      </c>
      <c r="P25" s="42">
        <f t="shared" si="4"/>
        <v>10118301</v>
      </c>
      <c r="Q25" s="42">
        <f t="shared" si="4"/>
        <v>70912778</v>
      </c>
      <c r="R25" s="42">
        <f t="shared" si="4"/>
        <v>91125888</v>
      </c>
      <c r="S25" s="42">
        <f t="shared" si="4"/>
        <v>9606464</v>
      </c>
      <c r="T25" s="42">
        <f t="shared" si="4"/>
        <v>9032519</v>
      </c>
      <c r="U25" s="42">
        <f t="shared" si="4"/>
        <v>0</v>
      </c>
      <c r="V25" s="42">
        <f t="shared" si="4"/>
        <v>18638983</v>
      </c>
      <c r="W25" s="42">
        <f t="shared" si="4"/>
        <v>278855708</v>
      </c>
      <c r="X25" s="42">
        <f t="shared" si="4"/>
        <v>305037662</v>
      </c>
      <c r="Y25" s="42">
        <f t="shared" si="4"/>
        <v>-26181954</v>
      </c>
      <c r="Z25" s="43">
        <f>+IF(X25&lt;&gt;0,+(Y25/X25)*100,0)</f>
        <v>-8.583187344256526</v>
      </c>
      <c r="AA25" s="40">
        <f>+AA5+AA9+AA15+AA19+AA24</f>
        <v>305037662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150842499</v>
      </c>
      <c r="D28" s="19">
        <f>SUM(D29:D31)</f>
        <v>0</v>
      </c>
      <c r="E28" s="20">
        <f t="shared" si="5"/>
        <v>181554624</v>
      </c>
      <c r="F28" s="21">
        <f t="shared" si="5"/>
        <v>177903392</v>
      </c>
      <c r="G28" s="21">
        <f t="shared" si="5"/>
        <v>8221070</v>
      </c>
      <c r="H28" s="21">
        <f t="shared" si="5"/>
        <v>5786982</v>
      </c>
      <c r="I28" s="21">
        <f t="shared" si="5"/>
        <v>8818965</v>
      </c>
      <c r="J28" s="21">
        <f t="shared" si="5"/>
        <v>22827017</v>
      </c>
      <c r="K28" s="21">
        <f t="shared" si="5"/>
        <v>8799713</v>
      </c>
      <c r="L28" s="21">
        <f t="shared" si="5"/>
        <v>11576468</v>
      </c>
      <c r="M28" s="21">
        <f t="shared" si="5"/>
        <v>5969076</v>
      </c>
      <c r="N28" s="21">
        <f t="shared" si="5"/>
        <v>26345257</v>
      </c>
      <c r="O28" s="21">
        <f t="shared" si="5"/>
        <v>8200749</v>
      </c>
      <c r="P28" s="21">
        <f t="shared" si="5"/>
        <v>5832713</v>
      </c>
      <c r="Q28" s="21">
        <f t="shared" si="5"/>
        <v>7667199</v>
      </c>
      <c r="R28" s="21">
        <f t="shared" si="5"/>
        <v>21700661</v>
      </c>
      <c r="S28" s="21">
        <f t="shared" si="5"/>
        <v>6104048</v>
      </c>
      <c r="T28" s="21">
        <f t="shared" si="5"/>
        <v>8301433</v>
      </c>
      <c r="U28" s="21">
        <f t="shared" si="5"/>
        <v>0</v>
      </c>
      <c r="V28" s="21">
        <f t="shared" si="5"/>
        <v>14405481</v>
      </c>
      <c r="W28" s="21">
        <f t="shared" si="5"/>
        <v>85278416</v>
      </c>
      <c r="X28" s="21">
        <f t="shared" si="5"/>
        <v>177903392</v>
      </c>
      <c r="Y28" s="21">
        <f t="shared" si="5"/>
        <v>-92624976</v>
      </c>
      <c r="Z28" s="4">
        <f>+IF(X28&lt;&gt;0,+(Y28/X28)*100,0)</f>
        <v>-52.06476108111531</v>
      </c>
      <c r="AA28" s="19">
        <f>SUM(AA29:AA31)</f>
        <v>177903392</v>
      </c>
    </row>
    <row r="29" spans="1:27" ht="12.75">
      <c r="A29" s="5" t="s">
        <v>32</v>
      </c>
      <c r="B29" s="3"/>
      <c r="C29" s="22">
        <v>42707343</v>
      </c>
      <c r="D29" s="22"/>
      <c r="E29" s="23">
        <v>47172324</v>
      </c>
      <c r="F29" s="24">
        <v>44542026</v>
      </c>
      <c r="G29" s="24">
        <v>2757328</v>
      </c>
      <c r="H29" s="24">
        <v>2414328</v>
      </c>
      <c r="I29" s="24">
        <v>3128178</v>
      </c>
      <c r="J29" s="24">
        <v>8299834</v>
      </c>
      <c r="K29" s="24">
        <v>2737844</v>
      </c>
      <c r="L29" s="24">
        <v>4914057</v>
      </c>
      <c r="M29" s="24">
        <v>2479206</v>
      </c>
      <c r="N29" s="24">
        <v>10131107</v>
      </c>
      <c r="O29" s="24">
        <v>3466095</v>
      </c>
      <c r="P29" s="24">
        <v>2245863</v>
      </c>
      <c r="Q29" s="24">
        <v>4661965</v>
      </c>
      <c r="R29" s="24">
        <v>10373923</v>
      </c>
      <c r="S29" s="24">
        <v>2903520</v>
      </c>
      <c r="T29" s="24">
        <v>3336817</v>
      </c>
      <c r="U29" s="24"/>
      <c r="V29" s="24">
        <v>6240337</v>
      </c>
      <c r="W29" s="24">
        <v>35045201</v>
      </c>
      <c r="X29" s="24">
        <v>44542026</v>
      </c>
      <c r="Y29" s="24">
        <v>-9496825</v>
      </c>
      <c r="Z29" s="6">
        <v>-21.32</v>
      </c>
      <c r="AA29" s="22">
        <v>44542026</v>
      </c>
    </row>
    <row r="30" spans="1:27" ht="12.75">
      <c r="A30" s="5" t="s">
        <v>33</v>
      </c>
      <c r="B30" s="3"/>
      <c r="C30" s="25">
        <v>108135156</v>
      </c>
      <c r="D30" s="25"/>
      <c r="E30" s="26">
        <v>134382300</v>
      </c>
      <c r="F30" s="27">
        <v>133361366</v>
      </c>
      <c r="G30" s="27">
        <v>5463742</v>
      </c>
      <c r="H30" s="27">
        <v>3372654</v>
      </c>
      <c r="I30" s="27">
        <v>5690787</v>
      </c>
      <c r="J30" s="27">
        <v>14527183</v>
      </c>
      <c r="K30" s="27">
        <v>6061869</v>
      </c>
      <c r="L30" s="27">
        <v>6662411</v>
      </c>
      <c r="M30" s="27">
        <v>3489870</v>
      </c>
      <c r="N30" s="27">
        <v>16214150</v>
      </c>
      <c r="O30" s="27">
        <v>4734654</v>
      </c>
      <c r="P30" s="27">
        <v>3586850</v>
      </c>
      <c r="Q30" s="27">
        <v>3005234</v>
      </c>
      <c r="R30" s="27">
        <v>11326738</v>
      </c>
      <c r="S30" s="27">
        <v>3200528</v>
      </c>
      <c r="T30" s="27">
        <v>4964616</v>
      </c>
      <c r="U30" s="27"/>
      <c r="V30" s="27">
        <v>8165144</v>
      </c>
      <c r="W30" s="27">
        <v>50233215</v>
      </c>
      <c r="X30" s="27">
        <v>133361366</v>
      </c>
      <c r="Y30" s="27">
        <v>-83128151</v>
      </c>
      <c r="Z30" s="7">
        <v>-62.33</v>
      </c>
      <c r="AA30" s="25">
        <v>133361366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15877042</v>
      </c>
      <c r="D32" s="19">
        <f>SUM(D33:D37)</f>
        <v>0</v>
      </c>
      <c r="E32" s="20">
        <f t="shared" si="6"/>
        <v>23508720</v>
      </c>
      <c r="F32" s="21">
        <f t="shared" si="6"/>
        <v>23665166</v>
      </c>
      <c r="G32" s="21">
        <f t="shared" si="6"/>
        <v>1280832</v>
      </c>
      <c r="H32" s="21">
        <f t="shared" si="6"/>
        <v>1304984</v>
      </c>
      <c r="I32" s="21">
        <f t="shared" si="6"/>
        <v>1596351</v>
      </c>
      <c r="J32" s="21">
        <f t="shared" si="6"/>
        <v>4182167</v>
      </c>
      <c r="K32" s="21">
        <f t="shared" si="6"/>
        <v>1324917</v>
      </c>
      <c r="L32" s="21">
        <f t="shared" si="6"/>
        <v>2575794</v>
      </c>
      <c r="M32" s="21">
        <f t="shared" si="6"/>
        <v>61664</v>
      </c>
      <c r="N32" s="21">
        <f t="shared" si="6"/>
        <v>3962375</v>
      </c>
      <c r="O32" s="21">
        <f t="shared" si="6"/>
        <v>2027013</v>
      </c>
      <c r="P32" s="21">
        <f t="shared" si="6"/>
        <v>800916</v>
      </c>
      <c r="Q32" s="21">
        <f t="shared" si="6"/>
        <v>1658114</v>
      </c>
      <c r="R32" s="21">
        <f t="shared" si="6"/>
        <v>4486043</v>
      </c>
      <c r="S32" s="21">
        <f t="shared" si="6"/>
        <v>1343176</v>
      </c>
      <c r="T32" s="21">
        <f t="shared" si="6"/>
        <v>1239137</v>
      </c>
      <c r="U32" s="21">
        <f t="shared" si="6"/>
        <v>0</v>
      </c>
      <c r="V32" s="21">
        <f t="shared" si="6"/>
        <v>2582313</v>
      </c>
      <c r="W32" s="21">
        <f t="shared" si="6"/>
        <v>15212898</v>
      </c>
      <c r="X32" s="21">
        <f t="shared" si="6"/>
        <v>23665166</v>
      </c>
      <c r="Y32" s="21">
        <f t="shared" si="6"/>
        <v>-8452268</v>
      </c>
      <c r="Z32" s="4">
        <f>+IF(X32&lt;&gt;0,+(Y32/X32)*100,0)</f>
        <v>-35.716073151568004</v>
      </c>
      <c r="AA32" s="19">
        <f>SUM(AA33:AA37)</f>
        <v>23665166</v>
      </c>
    </row>
    <row r="33" spans="1:27" ht="12.75">
      <c r="A33" s="5" t="s">
        <v>36</v>
      </c>
      <c r="B33" s="3"/>
      <c r="C33" s="22">
        <v>6522463</v>
      </c>
      <c r="D33" s="22"/>
      <c r="E33" s="23">
        <v>9090804</v>
      </c>
      <c r="F33" s="24">
        <v>8717838</v>
      </c>
      <c r="G33" s="24">
        <v>569680</v>
      </c>
      <c r="H33" s="24">
        <v>594631</v>
      </c>
      <c r="I33" s="24">
        <v>907835</v>
      </c>
      <c r="J33" s="24">
        <v>2072146</v>
      </c>
      <c r="K33" s="24">
        <v>545250</v>
      </c>
      <c r="L33" s="24">
        <v>1172178</v>
      </c>
      <c r="M33" s="24">
        <v>-53480</v>
      </c>
      <c r="N33" s="24">
        <v>1663948</v>
      </c>
      <c r="O33" s="24">
        <v>913602</v>
      </c>
      <c r="P33" s="24">
        <v>243313</v>
      </c>
      <c r="Q33" s="24">
        <v>751545</v>
      </c>
      <c r="R33" s="24">
        <v>1908460</v>
      </c>
      <c r="S33" s="24">
        <v>580603</v>
      </c>
      <c r="T33" s="24">
        <v>552107</v>
      </c>
      <c r="U33" s="24"/>
      <c r="V33" s="24">
        <v>1132710</v>
      </c>
      <c r="W33" s="24">
        <v>6777264</v>
      </c>
      <c r="X33" s="24">
        <v>8717838</v>
      </c>
      <c r="Y33" s="24">
        <v>-1940574</v>
      </c>
      <c r="Z33" s="6">
        <v>-22.26</v>
      </c>
      <c r="AA33" s="22">
        <v>8717838</v>
      </c>
    </row>
    <row r="34" spans="1:27" ht="12.75">
      <c r="A34" s="5" t="s">
        <v>37</v>
      </c>
      <c r="B34" s="3"/>
      <c r="C34" s="22">
        <v>1796225</v>
      </c>
      <c r="D34" s="22"/>
      <c r="E34" s="23">
        <v>2264364</v>
      </c>
      <c r="F34" s="24">
        <v>2195508</v>
      </c>
      <c r="G34" s="24">
        <v>86354</v>
      </c>
      <c r="H34" s="24">
        <v>86470</v>
      </c>
      <c r="I34" s="24">
        <v>143411</v>
      </c>
      <c r="J34" s="24">
        <v>316235</v>
      </c>
      <c r="K34" s="24">
        <v>140904</v>
      </c>
      <c r="L34" s="24">
        <v>225853</v>
      </c>
      <c r="M34" s="24">
        <v>-7831</v>
      </c>
      <c r="N34" s="24">
        <v>358926</v>
      </c>
      <c r="O34" s="24">
        <v>376355</v>
      </c>
      <c r="P34" s="24">
        <v>90397</v>
      </c>
      <c r="Q34" s="24">
        <v>206260</v>
      </c>
      <c r="R34" s="24">
        <v>673012</v>
      </c>
      <c r="S34" s="24">
        <v>89038</v>
      </c>
      <c r="T34" s="24">
        <v>107060</v>
      </c>
      <c r="U34" s="24"/>
      <c r="V34" s="24">
        <v>196098</v>
      </c>
      <c r="W34" s="24">
        <v>1544271</v>
      </c>
      <c r="X34" s="24">
        <v>2195508</v>
      </c>
      <c r="Y34" s="24">
        <v>-651237</v>
      </c>
      <c r="Z34" s="6">
        <v>-29.66</v>
      </c>
      <c r="AA34" s="22">
        <v>2195508</v>
      </c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>
        <v>3998565</v>
      </c>
      <c r="D36" s="22"/>
      <c r="E36" s="23">
        <v>7806732</v>
      </c>
      <c r="F36" s="24">
        <v>7753290</v>
      </c>
      <c r="G36" s="24">
        <v>279113</v>
      </c>
      <c r="H36" s="24">
        <v>354056</v>
      </c>
      <c r="I36" s="24">
        <v>265145</v>
      </c>
      <c r="J36" s="24">
        <v>898314</v>
      </c>
      <c r="K36" s="24">
        <v>315167</v>
      </c>
      <c r="L36" s="24">
        <v>570857</v>
      </c>
      <c r="M36" s="24">
        <v>94142</v>
      </c>
      <c r="N36" s="24">
        <v>980166</v>
      </c>
      <c r="O36" s="24">
        <v>244762</v>
      </c>
      <c r="P36" s="24">
        <v>370168</v>
      </c>
      <c r="Q36" s="24">
        <v>389556</v>
      </c>
      <c r="R36" s="24">
        <v>1004486</v>
      </c>
      <c r="S36" s="24">
        <v>369966</v>
      </c>
      <c r="T36" s="24">
        <v>285920</v>
      </c>
      <c r="U36" s="24"/>
      <c r="V36" s="24">
        <v>655886</v>
      </c>
      <c r="W36" s="24">
        <v>3538852</v>
      </c>
      <c r="X36" s="24">
        <v>7753290</v>
      </c>
      <c r="Y36" s="24">
        <v>-4214438</v>
      </c>
      <c r="Z36" s="6">
        <v>-54.36</v>
      </c>
      <c r="AA36" s="22">
        <v>7753290</v>
      </c>
    </row>
    <row r="37" spans="1:27" ht="12.75">
      <c r="A37" s="5" t="s">
        <v>40</v>
      </c>
      <c r="B37" s="3"/>
      <c r="C37" s="25">
        <v>3559789</v>
      </c>
      <c r="D37" s="25"/>
      <c r="E37" s="26">
        <v>4346820</v>
      </c>
      <c r="F37" s="27">
        <v>4998530</v>
      </c>
      <c r="G37" s="27">
        <v>345685</v>
      </c>
      <c r="H37" s="27">
        <v>269827</v>
      </c>
      <c r="I37" s="27">
        <v>279960</v>
      </c>
      <c r="J37" s="27">
        <v>895472</v>
      </c>
      <c r="K37" s="27">
        <v>323596</v>
      </c>
      <c r="L37" s="27">
        <v>606906</v>
      </c>
      <c r="M37" s="27">
        <v>28833</v>
      </c>
      <c r="N37" s="27">
        <v>959335</v>
      </c>
      <c r="O37" s="27">
        <v>492294</v>
      </c>
      <c r="P37" s="27">
        <v>97038</v>
      </c>
      <c r="Q37" s="27">
        <v>310753</v>
      </c>
      <c r="R37" s="27">
        <v>900085</v>
      </c>
      <c r="S37" s="27">
        <v>303569</v>
      </c>
      <c r="T37" s="27">
        <v>294050</v>
      </c>
      <c r="U37" s="27"/>
      <c r="V37" s="27">
        <v>597619</v>
      </c>
      <c r="W37" s="27">
        <v>3352511</v>
      </c>
      <c r="X37" s="27">
        <v>4998530</v>
      </c>
      <c r="Y37" s="27">
        <v>-1646019</v>
      </c>
      <c r="Z37" s="7">
        <v>-32.93</v>
      </c>
      <c r="AA37" s="25">
        <v>4998530</v>
      </c>
    </row>
    <row r="38" spans="1:27" ht="12.75">
      <c r="A38" s="2" t="s">
        <v>41</v>
      </c>
      <c r="B38" s="8"/>
      <c r="C38" s="19">
        <f aca="true" t="shared" si="7" ref="C38:Y38">SUM(C39:C41)</f>
        <v>15253924</v>
      </c>
      <c r="D38" s="19">
        <f>SUM(D39:D41)</f>
        <v>0</v>
      </c>
      <c r="E38" s="20">
        <f t="shared" si="7"/>
        <v>20662104</v>
      </c>
      <c r="F38" s="21">
        <f t="shared" si="7"/>
        <v>22565214</v>
      </c>
      <c r="G38" s="21">
        <f t="shared" si="7"/>
        <v>1015199</v>
      </c>
      <c r="H38" s="21">
        <f t="shared" si="7"/>
        <v>1178043</v>
      </c>
      <c r="I38" s="21">
        <f t="shared" si="7"/>
        <v>1621343</v>
      </c>
      <c r="J38" s="21">
        <f t="shared" si="7"/>
        <v>3814585</v>
      </c>
      <c r="K38" s="21">
        <f t="shared" si="7"/>
        <v>1205355</v>
      </c>
      <c r="L38" s="21">
        <f t="shared" si="7"/>
        <v>3338188</v>
      </c>
      <c r="M38" s="21">
        <f t="shared" si="7"/>
        <v>26218</v>
      </c>
      <c r="N38" s="21">
        <f t="shared" si="7"/>
        <v>4569761</v>
      </c>
      <c r="O38" s="21">
        <f t="shared" si="7"/>
        <v>1799925</v>
      </c>
      <c r="P38" s="21">
        <f t="shared" si="7"/>
        <v>945899</v>
      </c>
      <c r="Q38" s="21">
        <f t="shared" si="7"/>
        <v>1415746</v>
      </c>
      <c r="R38" s="21">
        <f t="shared" si="7"/>
        <v>4161570</v>
      </c>
      <c r="S38" s="21">
        <f t="shared" si="7"/>
        <v>1208790</v>
      </c>
      <c r="T38" s="21">
        <f t="shared" si="7"/>
        <v>1214227</v>
      </c>
      <c r="U38" s="21">
        <f t="shared" si="7"/>
        <v>0</v>
      </c>
      <c r="V38" s="21">
        <f t="shared" si="7"/>
        <v>2423017</v>
      </c>
      <c r="W38" s="21">
        <f t="shared" si="7"/>
        <v>14968933</v>
      </c>
      <c r="X38" s="21">
        <f t="shared" si="7"/>
        <v>22565214</v>
      </c>
      <c r="Y38" s="21">
        <f t="shared" si="7"/>
        <v>-7596281</v>
      </c>
      <c r="Z38" s="4">
        <f>+IF(X38&lt;&gt;0,+(Y38/X38)*100,0)</f>
        <v>-33.66367808432927</v>
      </c>
      <c r="AA38" s="19">
        <f>SUM(AA39:AA41)</f>
        <v>22565214</v>
      </c>
    </row>
    <row r="39" spans="1:27" ht="12.75">
      <c r="A39" s="5" t="s">
        <v>42</v>
      </c>
      <c r="B39" s="3"/>
      <c r="C39" s="22">
        <v>5365053</v>
      </c>
      <c r="D39" s="22"/>
      <c r="E39" s="23">
        <v>9268668</v>
      </c>
      <c r="F39" s="24">
        <v>11212464</v>
      </c>
      <c r="G39" s="24">
        <v>406174</v>
      </c>
      <c r="H39" s="24">
        <v>514880</v>
      </c>
      <c r="I39" s="24">
        <v>977676</v>
      </c>
      <c r="J39" s="24">
        <v>1898730</v>
      </c>
      <c r="K39" s="24">
        <v>553031</v>
      </c>
      <c r="L39" s="24">
        <v>941097</v>
      </c>
      <c r="M39" s="24">
        <v>132218</v>
      </c>
      <c r="N39" s="24">
        <v>1626346</v>
      </c>
      <c r="O39" s="24">
        <v>481061</v>
      </c>
      <c r="P39" s="24">
        <v>538684</v>
      </c>
      <c r="Q39" s="24">
        <v>732600</v>
      </c>
      <c r="R39" s="24">
        <v>1752345</v>
      </c>
      <c r="S39" s="24">
        <v>411690</v>
      </c>
      <c r="T39" s="24">
        <v>532871</v>
      </c>
      <c r="U39" s="24"/>
      <c r="V39" s="24">
        <v>944561</v>
      </c>
      <c r="W39" s="24">
        <v>6221982</v>
      </c>
      <c r="X39" s="24">
        <v>11212464</v>
      </c>
      <c r="Y39" s="24">
        <v>-4990482</v>
      </c>
      <c r="Z39" s="6">
        <v>-44.51</v>
      </c>
      <c r="AA39" s="22">
        <v>11212464</v>
      </c>
    </row>
    <row r="40" spans="1:27" ht="12.75">
      <c r="A40" s="5" t="s">
        <v>43</v>
      </c>
      <c r="B40" s="3"/>
      <c r="C40" s="22">
        <v>9888871</v>
      </c>
      <c r="D40" s="22"/>
      <c r="E40" s="23">
        <v>11393436</v>
      </c>
      <c r="F40" s="24">
        <v>11352750</v>
      </c>
      <c r="G40" s="24">
        <v>609025</v>
      </c>
      <c r="H40" s="24">
        <v>663163</v>
      </c>
      <c r="I40" s="24">
        <v>643667</v>
      </c>
      <c r="J40" s="24">
        <v>1915855</v>
      </c>
      <c r="K40" s="24">
        <v>652324</v>
      </c>
      <c r="L40" s="24">
        <v>2397091</v>
      </c>
      <c r="M40" s="24">
        <v>-106000</v>
      </c>
      <c r="N40" s="24">
        <v>2943415</v>
      </c>
      <c r="O40" s="24">
        <v>1318864</v>
      </c>
      <c r="P40" s="24">
        <v>407215</v>
      </c>
      <c r="Q40" s="24">
        <v>683146</v>
      </c>
      <c r="R40" s="24">
        <v>2409225</v>
      </c>
      <c r="S40" s="24">
        <v>797100</v>
      </c>
      <c r="T40" s="24">
        <v>681356</v>
      </c>
      <c r="U40" s="24"/>
      <c r="V40" s="24">
        <v>1478456</v>
      </c>
      <c r="W40" s="24">
        <v>8746951</v>
      </c>
      <c r="X40" s="24">
        <v>11352750</v>
      </c>
      <c r="Y40" s="24">
        <v>-2605799</v>
      </c>
      <c r="Z40" s="6">
        <v>-22.95</v>
      </c>
      <c r="AA40" s="22">
        <v>11352750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49013345</v>
      </c>
      <c r="D42" s="19">
        <f>SUM(D43:D46)</f>
        <v>0</v>
      </c>
      <c r="E42" s="20">
        <f t="shared" si="8"/>
        <v>60958248</v>
      </c>
      <c r="F42" s="21">
        <f t="shared" si="8"/>
        <v>56981748</v>
      </c>
      <c r="G42" s="21">
        <f t="shared" si="8"/>
        <v>1021780</v>
      </c>
      <c r="H42" s="21">
        <f t="shared" si="8"/>
        <v>5895129</v>
      </c>
      <c r="I42" s="21">
        <f t="shared" si="8"/>
        <v>6034251</v>
      </c>
      <c r="J42" s="21">
        <f t="shared" si="8"/>
        <v>12951160</v>
      </c>
      <c r="K42" s="21">
        <f t="shared" si="8"/>
        <v>3476693</v>
      </c>
      <c r="L42" s="21">
        <f t="shared" si="8"/>
        <v>8123719</v>
      </c>
      <c r="M42" s="21">
        <f t="shared" si="8"/>
        <v>254055</v>
      </c>
      <c r="N42" s="21">
        <f t="shared" si="8"/>
        <v>11854467</v>
      </c>
      <c r="O42" s="21">
        <f t="shared" si="8"/>
        <v>4573628</v>
      </c>
      <c r="P42" s="21">
        <f t="shared" si="8"/>
        <v>3495244</v>
      </c>
      <c r="Q42" s="21">
        <f t="shared" si="8"/>
        <v>3751113</v>
      </c>
      <c r="R42" s="21">
        <f t="shared" si="8"/>
        <v>11819985</v>
      </c>
      <c r="S42" s="21">
        <f t="shared" si="8"/>
        <v>3969082</v>
      </c>
      <c r="T42" s="21">
        <f t="shared" si="8"/>
        <v>3420898</v>
      </c>
      <c r="U42" s="21">
        <f t="shared" si="8"/>
        <v>0</v>
      </c>
      <c r="V42" s="21">
        <f t="shared" si="8"/>
        <v>7389980</v>
      </c>
      <c r="W42" s="21">
        <f t="shared" si="8"/>
        <v>44015592</v>
      </c>
      <c r="X42" s="21">
        <f t="shared" si="8"/>
        <v>56981748</v>
      </c>
      <c r="Y42" s="21">
        <f t="shared" si="8"/>
        <v>-12966156</v>
      </c>
      <c r="Z42" s="4">
        <f>+IF(X42&lt;&gt;0,+(Y42/X42)*100,0)</f>
        <v>-22.754928472885737</v>
      </c>
      <c r="AA42" s="19">
        <f>SUM(AA43:AA46)</f>
        <v>56981748</v>
      </c>
    </row>
    <row r="43" spans="1:27" ht="12.75">
      <c r="A43" s="5" t="s">
        <v>46</v>
      </c>
      <c r="B43" s="3"/>
      <c r="C43" s="22">
        <v>44145560</v>
      </c>
      <c r="D43" s="22"/>
      <c r="E43" s="23">
        <v>54886656</v>
      </c>
      <c r="F43" s="24">
        <v>50949186</v>
      </c>
      <c r="G43" s="24">
        <v>615339</v>
      </c>
      <c r="H43" s="24">
        <v>5409543</v>
      </c>
      <c r="I43" s="24">
        <v>5632839</v>
      </c>
      <c r="J43" s="24">
        <v>11657721</v>
      </c>
      <c r="K43" s="24">
        <v>3090525</v>
      </c>
      <c r="L43" s="24">
        <v>7311581</v>
      </c>
      <c r="M43" s="24">
        <v>236161</v>
      </c>
      <c r="N43" s="24">
        <v>10638267</v>
      </c>
      <c r="O43" s="24">
        <v>3655414</v>
      </c>
      <c r="P43" s="24">
        <v>3483322</v>
      </c>
      <c r="Q43" s="24">
        <v>3347461</v>
      </c>
      <c r="R43" s="24">
        <v>10486197</v>
      </c>
      <c r="S43" s="24">
        <v>3494501</v>
      </c>
      <c r="T43" s="24">
        <v>2966200</v>
      </c>
      <c r="U43" s="24"/>
      <c r="V43" s="24">
        <v>6460701</v>
      </c>
      <c r="W43" s="24">
        <v>39242886</v>
      </c>
      <c r="X43" s="24">
        <v>50949186</v>
      </c>
      <c r="Y43" s="24">
        <v>-11706300</v>
      </c>
      <c r="Z43" s="6">
        <v>-22.98</v>
      </c>
      <c r="AA43" s="22">
        <v>50949186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4867785</v>
      </c>
      <c r="D46" s="22"/>
      <c r="E46" s="23">
        <v>6071592</v>
      </c>
      <c r="F46" s="24">
        <v>6032562</v>
      </c>
      <c r="G46" s="24">
        <v>406441</v>
      </c>
      <c r="H46" s="24">
        <v>485586</v>
      </c>
      <c r="I46" s="24">
        <v>401412</v>
      </c>
      <c r="J46" s="24">
        <v>1293439</v>
      </c>
      <c r="K46" s="24">
        <v>386168</v>
      </c>
      <c r="L46" s="24">
        <v>812138</v>
      </c>
      <c r="M46" s="24">
        <v>17894</v>
      </c>
      <c r="N46" s="24">
        <v>1216200</v>
      </c>
      <c r="O46" s="24">
        <v>918214</v>
      </c>
      <c r="P46" s="24">
        <v>11922</v>
      </c>
      <c r="Q46" s="24">
        <v>403652</v>
      </c>
      <c r="R46" s="24">
        <v>1333788</v>
      </c>
      <c r="S46" s="24">
        <v>474581</v>
      </c>
      <c r="T46" s="24">
        <v>454698</v>
      </c>
      <c r="U46" s="24"/>
      <c r="V46" s="24">
        <v>929279</v>
      </c>
      <c r="W46" s="24">
        <v>4772706</v>
      </c>
      <c r="X46" s="24">
        <v>6032562</v>
      </c>
      <c r="Y46" s="24">
        <v>-1259856</v>
      </c>
      <c r="Z46" s="6">
        <v>-20.88</v>
      </c>
      <c r="AA46" s="22">
        <v>6032562</v>
      </c>
    </row>
    <row r="47" spans="1:27" ht="12.75">
      <c r="A47" s="2" t="s">
        <v>50</v>
      </c>
      <c r="B47" s="8" t="s">
        <v>51</v>
      </c>
      <c r="C47" s="19">
        <v>9903383</v>
      </c>
      <c r="D47" s="19"/>
      <c r="E47" s="20">
        <v>11691612</v>
      </c>
      <c r="F47" s="21">
        <v>11372802</v>
      </c>
      <c r="G47" s="21">
        <v>866154</v>
      </c>
      <c r="H47" s="21">
        <v>819219</v>
      </c>
      <c r="I47" s="21">
        <v>836842</v>
      </c>
      <c r="J47" s="21">
        <v>2522215</v>
      </c>
      <c r="K47" s="21">
        <v>874693</v>
      </c>
      <c r="L47" s="21">
        <v>1781054</v>
      </c>
      <c r="M47" s="21">
        <v>80179</v>
      </c>
      <c r="N47" s="21">
        <v>2735926</v>
      </c>
      <c r="O47" s="21">
        <v>999662</v>
      </c>
      <c r="P47" s="21">
        <v>702460</v>
      </c>
      <c r="Q47" s="21">
        <v>800429</v>
      </c>
      <c r="R47" s="21">
        <v>2502551</v>
      </c>
      <c r="S47" s="21">
        <v>880994</v>
      </c>
      <c r="T47" s="21">
        <v>938663</v>
      </c>
      <c r="U47" s="21"/>
      <c r="V47" s="21">
        <v>1819657</v>
      </c>
      <c r="W47" s="21">
        <v>9580349</v>
      </c>
      <c r="X47" s="21">
        <v>11372802</v>
      </c>
      <c r="Y47" s="21">
        <v>-1792453</v>
      </c>
      <c r="Z47" s="4">
        <v>-15.76</v>
      </c>
      <c r="AA47" s="19">
        <v>11372802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240890193</v>
      </c>
      <c r="D48" s="40">
        <f>+D28+D32+D38+D42+D47</f>
        <v>0</v>
      </c>
      <c r="E48" s="41">
        <f t="shared" si="9"/>
        <v>298375308</v>
      </c>
      <c r="F48" s="42">
        <f t="shared" si="9"/>
        <v>292488322</v>
      </c>
      <c r="G48" s="42">
        <f t="shared" si="9"/>
        <v>12405035</v>
      </c>
      <c r="H48" s="42">
        <f t="shared" si="9"/>
        <v>14984357</v>
      </c>
      <c r="I48" s="42">
        <f t="shared" si="9"/>
        <v>18907752</v>
      </c>
      <c r="J48" s="42">
        <f t="shared" si="9"/>
        <v>46297144</v>
      </c>
      <c r="K48" s="42">
        <f t="shared" si="9"/>
        <v>15681371</v>
      </c>
      <c r="L48" s="42">
        <f t="shared" si="9"/>
        <v>27395223</v>
      </c>
      <c r="M48" s="42">
        <f t="shared" si="9"/>
        <v>6391192</v>
      </c>
      <c r="N48" s="42">
        <f t="shared" si="9"/>
        <v>49467786</v>
      </c>
      <c r="O48" s="42">
        <f t="shared" si="9"/>
        <v>17600977</v>
      </c>
      <c r="P48" s="42">
        <f t="shared" si="9"/>
        <v>11777232</v>
      </c>
      <c r="Q48" s="42">
        <f t="shared" si="9"/>
        <v>15292601</v>
      </c>
      <c r="R48" s="42">
        <f t="shared" si="9"/>
        <v>44670810</v>
      </c>
      <c r="S48" s="42">
        <f t="shared" si="9"/>
        <v>13506090</v>
      </c>
      <c r="T48" s="42">
        <f t="shared" si="9"/>
        <v>15114358</v>
      </c>
      <c r="U48" s="42">
        <f t="shared" si="9"/>
        <v>0</v>
      </c>
      <c r="V48" s="42">
        <f t="shared" si="9"/>
        <v>28620448</v>
      </c>
      <c r="W48" s="42">
        <f t="shared" si="9"/>
        <v>169056188</v>
      </c>
      <c r="X48" s="42">
        <f t="shared" si="9"/>
        <v>292488322</v>
      </c>
      <c r="Y48" s="42">
        <f t="shared" si="9"/>
        <v>-123432134</v>
      </c>
      <c r="Z48" s="43">
        <f>+IF(X48&lt;&gt;0,+(Y48/X48)*100,0)</f>
        <v>-42.20070502507105</v>
      </c>
      <c r="AA48" s="40">
        <f>+AA28+AA32+AA38+AA42+AA47</f>
        <v>292488322</v>
      </c>
    </row>
    <row r="49" spans="1:27" ht="12.75">
      <c r="A49" s="14" t="s">
        <v>84</v>
      </c>
      <c r="B49" s="15"/>
      <c r="C49" s="44">
        <f aca="true" t="shared" si="10" ref="C49:Y49">+C25-C48</f>
        <v>40104247</v>
      </c>
      <c r="D49" s="44">
        <f>+D25-D48</f>
        <v>0</v>
      </c>
      <c r="E49" s="45">
        <f t="shared" si="10"/>
        <v>3694776</v>
      </c>
      <c r="F49" s="46">
        <f t="shared" si="10"/>
        <v>12549340</v>
      </c>
      <c r="G49" s="46">
        <f t="shared" si="10"/>
        <v>56961407</v>
      </c>
      <c r="H49" s="46">
        <f t="shared" si="10"/>
        <v>-5435659</v>
      </c>
      <c r="I49" s="46">
        <f t="shared" si="10"/>
        <v>-9493037</v>
      </c>
      <c r="J49" s="46">
        <f t="shared" si="10"/>
        <v>42032711</v>
      </c>
      <c r="K49" s="46">
        <f t="shared" si="10"/>
        <v>-5576712</v>
      </c>
      <c r="L49" s="46">
        <f t="shared" si="10"/>
        <v>-17365299</v>
      </c>
      <c r="M49" s="46">
        <f t="shared" si="10"/>
        <v>54235207</v>
      </c>
      <c r="N49" s="46">
        <f t="shared" si="10"/>
        <v>31293196</v>
      </c>
      <c r="O49" s="46">
        <f t="shared" si="10"/>
        <v>-7506168</v>
      </c>
      <c r="P49" s="46">
        <f t="shared" si="10"/>
        <v>-1658931</v>
      </c>
      <c r="Q49" s="46">
        <f t="shared" si="10"/>
        <v>55620177</v>
      </c>
      <c r="R49" s="46">
        <f t="shared" si="10"/>
        <v>46455078</v>
      </c>
      <c r="S49" s="46">
        <f t="shared" si="10"/>
        <v>-3899626</v>
      </c>
      <c r="T49" s="46">
        <f t="shared" si="10"/>
        <v>-6081839</v>
      </c>
      <c r="U49" s="46">
        <f t="shared" si="10"/>
        <v>0</v>
      </c>
      <c r="V49" s="46">
        <f t="shared" si="10"/>
        <v>-9981465</v>
      </c>
      <c r="W49" s="46">
        <f t="shared" si="10"/>
        <v>109799520</v>
      </c>
      <c r="X49" s="46">
        <f>IF(F25=F48,0,X25-X48)</f>
        <v>12549340</v>
      </c>
      <c r="Y49" s="46">
        <f t="shared" si="10"/>
        <v>97250180</v>
      </c>
      <c r="Z49" s="47">
        <f>+IF(X49&lt;&gt;0,+(Y49/X49)*100,0)</f>
        <v>774.9425866220853</v>
      </c>
      <c r="AA49" s="44">
        <f>+AA25-AA48</f>
        <v>12549340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193430811</v>
      </c>
      <c r="D5" s="19">
        <f>SUM(D6:D8)</f>
        <v>0</v>
      </c>
      <c r="E5" s="20">
        <f t="shared" si="0"/>
        <v>214636003</v>
      </c>
      <c r="F5" s="21">
        <f t="shared" si="0"/>
        <v>217729458</v>
      </c>
      <c r="G5" s="21">
        <f t="shared" si="0"/>
        <v>73559555</v>
      </c>
      <c r="H5" s="21">
        <f t="shared" si="0"/>
        <v>4458507</v>
      </c>
      <c r="I5" s="21">
        <f t="shared" si="0"/>
        <v>4624037</v>
      </c>
      <c r="J5" s="21">
        <f t="shared" si="0"/>
        <v>82642099</v>
      </c>
      <c r="K5" s="21">
        <f t="shared" si="0"/>
        <v>4135974</v>
      </c>
      <c r="L5" s="21">
        <f t="shared" si="0"/>
        <v>64983594</v>
      </c>
      <c r="M5" s="21">
        <f t="shared" si="0"/>
        <v>4103673</v>
      </c>
      <c r="N5" s="21">
        <f t="shared" si="0"/>
        <v>73223241</v>
      </c>
      <c r="O5" s="21">
        <f t="shared" si="0"/>
        <v>4091769</v>
      </c>
      <c r="P5" s="21">
        <f t="shared" si="0"/>
        <v>4132276</v>
      </c>
      <c r="Q5" s="21">
        <f t="shared" si="0"/>
        <v>45377706</v>
      </c>
      <c r="R5" s="21">
        <f t="shared" si="0"/>
        <v>53601751</v>
      </c>
      <c r="S5" s="21">
        <f t="shared" si="0"/>
        <v>4187009</v>
      </c>
      <c r="T5" s="21">
        <f t="shared" si="0"/>
        <v>5053515</v>
      </c>
      <c r="U5" s="21">
        <f t="shared" si="0"/>
        <v>0</v>
      </c>
      <c r="V5" s="21">
        <f t="shared" si="0"/>
        <v>9240524</v>
      </c>
      <c r="W5" s="21">
        <f t="shared" si="0"/>
        <v>218707615</v>
      </c>
      <c r="X5" s="21">
        <f t="shared" si="0"/>
        <v>217729458</v>
      </c>
      <c r="Y5" s="21">
        <f t="shared" si="0"/>
        <v>978157</v>
      </c>
      <c r="Z5" s="4">
        <f>+IF(X5&lt;&gt;0,+(Y5/X5)*100,0)</f>
        <v>0.4492534032762806</v>
      </c>
      <c r="AA5" s="19">
        <f>SUM(AA6:AA8)</f>
        <v>217729458</v>
      </c>
    </row>
    <row r="6" spans="1:27" ht="12.75">
      <c r="A6" s="5" t="s">
        <v>32</v>
      </c>
      <c r="B6" s="3"/>
      <c r="C6" s="22">
        <v>40561758</v>
      </c>
      <c r="D6" s="22"/>
      <c r="E6" s="23">
        <v>46559308</v>
      </c>
      <c r="F6" s="24">
        <v>46559308</v>
      </c>
      <c r="G6" s="24">
        <v>21332049</v>
      </c>
      <c r="H6" s="24"/>
      <c r="I6" s="24"/>
      <c r="J6" s="24">
        <v>21332049</v>
      </c>
      <c r="K6" s="24"/>
      <c r="L6" s="24">
        <v>16662342</v>
      </c>
      <c r="M6" s="24"/>
      <c r="N6" s="24">
        <v>16662342</v>
      </c>
      <c r="O6" s="24"/>
      <c r="P6" s="24"/>
      <c r="Q6" s="24">
        <v>8564911</v>
      </c>
      <c r="R6" s="24">
        <v>8564911</v>
      </c>
      <c r="S6" s="24"/>
      <c r="T6" s="24"/>
      <c r="U6" s="24"/>
      <c r="V6" s="24"/>
      <c r="W6" s="24">
        <v>46559302</v>
      </c>
      <c r="X6" s="24">
        <v>46559308</v>
      </c>
      <c r="Y6" s="24">
        <v>-6</v>
      </c>
      <c r="Z6" s="6"/>
      <c r="AA6" s="22">
        <v>46559308</v>
      </c>
    </row>
    <row r="7" spans="1:27" ht="12.75">
      <c r="A7" s="5" t="s">
        <v>33</v>
      </c>
      <c r="B7" s="3"/>
      <c r="C7" s="25">
        <v>144937051</v>
      </c>
      <c r="D7" s="25"/>
      <c r="E7" s="26">
        <v>159126743</v>
      </c>
      <c r="F7" s="27">
        <v>162220198</v>
      </c>
      <c r="G7" s="27">
        <v>48935066</v>
      </c>
      <c r="H7" s="27">
        <v>4458507</v>
      </c>
      <c r="I7" s="27">
        <v>4624037</v>
      </c>
      <c r="J7" s="27">
        <v>58017610</v>
      </c>
      <c r="K7" s="27">
        <v>4135974</v>
      </c>
      <c r="L7" s="27">
        <v>44687293</v>
      </c>
      <c r="M7" s="27">
        <v>4103673</v>
      </c>
      <c r="N7" s="27">
        <v>52926940</v>
      </c>
      <c r="O7" s="27">
        <v>4091769</v>
      </c>
      <c r="P7" s="27">
        <v>4132276</v>
      </c>
      <c r="Q7" s="27">
        <v>34789243</v>
      </c>
      <c r="R7" s="27">
        <v>43013288</v>
      </c>
      <c r="S7" s="27">
        <v>4187009</v>
      </c>
      <c r="T7" s="27">
        <v>5053515</v>
      </c>
      <c r="U7" s="27"/>
      <c r="V7" s="27">
        <v>9240524</v>
      </c>
      <c r="W7" s="27">
        <v>163198362</v>
      </c>
      <c r="X7" s="27">
        <v>162220198</v>
      </c>
      <c r="Y7" s="27">
        <v>978164</v>
      </c>
      <c r="Z7" s="7">
        <v>0.6</v>
      </c>
      <c r="AA7" s="25">
        <v>162220198</v>
      </c>
    </row>
    <row r="8" spans="1:27" ht="12.75">
      <c r="A8" s="5" t="s">
        <v>34</v>
      </c>
      <c r="B8" s="3"/>
      <c r="C8" s="22">
        <v>7932002</v>
      </c>
      <c r="D8" s="22"/>
      <c r="E8" s="23">
        <v>8949952</v>
      </c>
      <c r="F8" s="24">
        <v>8949952</v>
      </c>
      <c r="G8" s="24">
        <v>3292440</v>
      </c>
      <c r="H8" s="24"/>
      <c r="I8" s="24"/>
      <c r="J8" s="24">
        <v>3292440</v>
      </c>
      <c r="K8" s="24"/>
      <c r="L8" s="24">
        <v>3633959</v>
      </c>
      <c r="M8" s="24"/>
      <c r="N8" s="24">
        <v>3633959</v>
      </c>
      <c r="O8" s="24"/>
      <c r="P8" s="24"/>
      <c r="Q8" s="24">
        <v>2023552</v>
      </c>
      <c r="R8" s="24">
        <v>2023552</v>
      </c>
      <c r="S8" s="24"/>
      <c r="T8" s="24"/>
      <c r="U8" s="24"/>
      <c r="V8" s="24"/>
      <c r="W8" s="24">
        <v>8949951</v>
      </c>
      <c r="X8" s="24">
        <v>8949952</v>
      </c>
      <c r="Y8" s="24">
        <v>-1</v>
      </c>
      <c r="Z8" s="6"/>
      <c r="AA8" s="22">
        <v>8949952</v>
      </c>
    </row>
    <row r="9" spans="1:27" ht="12.75">
      <c r="A9" s="2" t="s">
        <v>35</v>
      </c>
      <c r="B9" s="3"/>
      <c r="C9" s="19">
        <f aca="true" t="shared" si="1" ref="C9:Y9">SUM(C10:C14)</f>
        <v>71651067</v>
      </c>
      <c r="D9" s="19">
        <f>SUM(D10:D14)</f>
        <v>0</v>
      </c>
      <c r="E9" s="20">
        <f t="shared" si="1"/>
        <v>94968482</v>
      </c>
      <c r="F9" s="21">
        <f t="shared" si="1"/>
        <v>75355906</v>
      </c>
      <c r="G9" s="21">
        <f t="shared" si="1"/>
        <v>9159171</v>
      </c>
      <c r="H9" s="21">
        <f t="shared" si="1"/>
        <v>405744</v>
      </c>
      <c r="I9" s="21">
        <f t="shared" si="1"/>
        <v>490697</v>
      </c>
      <c r="J9" s="21">
        <f t="shared" si="1"/>
        <v>10055612</v>
      </c>
      <c r="K9" s="21">
        <f t="shared" si="1"/>
        <v>385097</v>
      </c>
      <c r="L9" s="21">
        <f t="shared" si="1"/>
        <v>6639865</v>
      </c>
      <c r="M9" s="21">
        <f t="shared" si="1"/>
        <v>469992</v>
      </c>
      <c r="N9" s="21">
        <f t="shared" si="1"/>
        <v>7494954</v>
      </c>
      <c r="O9" s="21">
        <f t="shared" si="1"/>
        <v>256393</v>
      </c>
      <c r="P9" s="21">
        <f t="shared" si="1"/>
        <v>128400</v>
      </c>
      <c r="Q9" s="21">
        <f t="shared" si="1"/>
        <v>6299241</v>
      </c>
      <c r="R9" s="21">
        <f t="shared" si="1"/>
        <v>6684034</v>
      </c>
      <c r="S9" s="21">
        <f t="shared" si="1"/>
        <v>-265</v>
      </c>
      <c r="T9" s="21">
        <f t="shared" si="1"/>
        <v>21017</v>
      </c>
      <c r="U9" s="21">
        <f t="shared" si="1"/>
        <v>0</v>
      </c>
      <c r="V9" s="21">
        <f t="shared" si="1"/>
        <v>20752</v>
      </c>
      <c r="W9" s="21">
        <f t="shared" si="1"/>
        <v>24255352</v>
      </c>
      <c r="X9" s="21">
        <f t="shared" si="1"/>
        <v>75355906</v>
      </c>
      <c r="Y9" s="21">
        <f t="shared" si="1"/>
        <v>-51100554</v>
      </c>
      <c r="Z9" s="4">
        <f>+IF(X9&lt;&gt;0,+(Y9/X9)*100,0)</f>
        <v>-67.81227472734518</v>
      </c>
      <c r="AA9" s="19">
        <f>SUM(AA10:AA14)</f>
        <v>75355906</v>
      </c>
    </row>
    <row r="10" spans="1:27" ht="12.75">
      <c r="A10" s="5" t="s">
        <v>36</v>
      </c>
      <c r="B10" s="3"/>
      <c r="C10" s="22">
        <v>11375397</v>
      </c>
      <c r="D10" s="22"/>
      <c r="E10" s="23">
        <v>9026087</v>
      </c>
      <c r="F10" s="24">
        <v>9672187</v>
      </c>
      <c r="G10" s="24">
        <v>3306424</v>
      </c>
      <c r="H10" s="24">
        <v>5787</v>
      </c>
      <c r="I10" s="24">
        <v>10370</v>
      </c>
      <c r="J10" s="24">
        <v>3322581</v>
      </c>
      <c r="K10" s="24">
        <v>7887</v>
      </c>
      <c r="L10" s="24">
        <v>2647120</v>
      </c>
      <c r="M10" s="24">
        <v>10623</v>
      </c>
      <c r="N10" s="24">
        <v>2665630</v>
      </c>
      <c r="O10" s="24">
        <v>4097</v>
      </c>
      <c r="P10" s="24">
        <v>4058</v>
      </c>
      <c r="Q10" s="24">
        <v>3035755</v>
      </c>
      <c r="R10" s="24">
        <v>3043910</v>
      </c>
      <c r="S10" s="24"/>
      <c r="T10" s="24">
        <v>622</v>
      </c>
      <c r="U10" s="24"/>
      <c r="V10" s="24">
        <v>622</v>
      </c>
      <c r="W10" s="24">
        <v>9032743</v>
      </c>
      <c r="X10" s="24">
        <v>9672187</v>
      </c>
      <c r="Y10" s="24">
        <v>-639444</v>
      </c>
      <c r="Z10" s="6">
        <v>-6.61</v>
      </c>
      <c r="AA10" s="22">
        <v>9672187</v>
      </c>
    </row>
    <row r="11" spans="1:27" ht="12.75">
      <c r="A11" s="5" t="s">
        <v>37</v>
      </c>
      <c r="B11" s="3"/>
      <c r="C11" s="22">
        <v>9710129</v>
      </c>
      <c r="D11" s="22"/>
      <c r="E11" s="23">
        <v>12091995</v>
      </c>
      <c r="F11" s="24">
        <v>12091995</v>
      </c>
      <c r="G11" s="24">
        <v>5364942</v>
      </c>
      <c r="H11" s="24"/>
      <c r="I11" s="24">
        <v>1304</v>
      </c>
      <c r="J11" s="24">
        <v>5366246</v>
      </c>
      <c r="K11" s="24"/>
      <c r="L11" s="24">
        <v>3554494</v>
      </c>
      <c r="M11" s="24">
        <v>1249</v>
      </c>
      <c r="N11" s="24">
        <v>3555743</v>
      </c>
      <c r="O11" s="24"/>
      <c r="P11" s="24"/>
      <c r="Q11" s="24">
        <v>3181645</v>
      </c>
      <c r="R11" s="24">
        <v>3181645</v>
      </c>
      <c r="S11" s="24"/>
      <c r="T11" s="24"/>
      <c r="U11" s="24"/>
      <c r="V11" s="24"/>
      <c r="W11" s="24">
        <v>12103634</v>
      </c>
      <c r="X11" s="24">
        <v>12091995</v>
      </c>
      <c r="Y11" s="24">
        <v>11639</v>
      </c>
      <c r="Z11" s="6">
        <v>0.1</v>
      </c>
      <c r="AA11" s="22">
        <v>12091995</v>
      </c>
    </row>
    <row r="12" spans="1:27" ht="12.75">
      <c r="A12" s="5" t="s">
        <v>38</v>
      </c>
      <c r="B12" s="3"/>
      <c r="C12" s="22">
        <v>50565541</v>
      </c>
      <c r="D12" s="22"/>
      <c r="E12" s="23">
        <v>73850400</v>
      </c>
      <c r="F12" s="24">
        <v>53591724</v>
      </c>
      <c r="G12" s="24">
        <v>487805</v>
      </c>
      <c r="H12" s="24">
        <v>399957</v>
      </c>
      <c r="I12" s="24">
        <v>479023</v>
      </c>
      <c r="J12" s="24">
        <v>1366785</v>
      </c>
      <c r="K12" s="24">
        <v>377210</v>
      </c>
      <c r="L12" s="24">
        <v>438251</v>
      </c>
      <c r="M12" s="24">
        <v>458120</v>
      </c>
      <c r="N12" s="24">
        <v>1273581</v>
      </c>
      <c r="O12" s="24">
        <v>252296</v>
      </c>
      <c r="P12" s="24">
        <v>124342</v>
      </c>
      <c r="Q12" s="24">
        <v>81841</v>
      </c>
      <c r="R12" s="24">
        <v>458479</v>
      </c>
      <c r="S12" s="24">
        <v>-265</v>
      </c>
      <c r="T12" s="24">
        <v>20395</v>
      </c>
      <c r="U12" s="24"/>
      <c r="V12" s="24">
        <v>20130</v>
      </c>
      <c r="W12" s="24">
        <v>3118975</v>
      </c>
      <c r="X12" s="24">
        <v>53591724</v>
      </c>
      <c r="Y12" s="24">
        <v>-50472749</v>
      </c>
      <c r="Z12" s="6">
        <v>-94.18</v>
      </c>
      <c r="AA12" s="22">
        <v>53591724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131178162</v>
      </c>
      <c r="D15" s="19">
        <f>SUM(D16:D18)</f>
        <v>0</v>
      </c>
      <c r="E15" s="20">
        <f t="shared" si="2"/>
        <v>117121834</v>
      </c>
      <c r="F15" s="21">
        <f t="shared" si="2"/>
        <v>141586709</v>
      </c>
      <c r="G15" s="21">
        <f t="shared" si="2"/>
        <v>25315579</v>
      </c>
      <c r="H15" s="21">
        <f t="shared" si="2"/>
        <v>5004608</v>
      </c>
      <c r="I15" s="21">
        <f t="shared" si="2"/>
        <v>5971745</v>
      </c>
      <c r="J15" s="21">
        <f t="shared" si="2"/>
        <v>36291932</v>
      </c>
      <c r="K15" s="21">
        <f t="shared" si="2"/>
        <v>3435822</v>
      </c>
      <c r="L15" s="21">
        <f t="shared" si="2"/>
        <v>31691067</v>
      </c>
      <c r="M15" s="21">
        <f t="shared" si="2"/>
        <v>5657769</v>
      </c>
      <c r="N15" s="21">
        <f t="shared" si="2"/>
        <v>40784658</v>
      </c>
      <c r="O15" s="21">
        <f t="shared" si="2"/>
        <v>6894950</v>
      </c>
      <c r="P15" s="21">
        <f t="shared" si="2"/>
        <v>3679784</v>
      </c>
      <c r="Q15" s="21">
        <f t="shared" si="2"/>
        <v>25005465</v>
      </c>
      <c r="R15" s="21">
        <f t="shared" si="2"/>
        <v>35580199</v>
      </c>
      <c r="S15" s="21">
        <f t="shared" si="2"/>
        <v>1366653</v>
      </c>
      <c r="T15" s="21">
        <f t="shared" si="2"/>
        <v>8711246</v>
      </c>
      <c r="U15" s="21">
        <f t="shared" si="2"/>
        <v>0</v>
      </c>
      <c r="V15" s="21">
        <f t="shared" si="2"/>
        <v>10077899</v>
      </c>
      <c r="W15" s="21">
        <f t="shared" si="2"/>
        <v>122734688</v>
      </c>
      <c r="X15" s="21">
        <f t="shared" si="2"/>
        <v>141586709</v>
      </c>
      <c r="Y15" s="21">
        <f t="shared" si="2"/>
        <v>-18852021</v>
      </c>
      <c r="Z15" s="4">
        <f>+IF(X15&lt;&gt;0,+(Y15/X15)*100,0)</f>
        <v>-13.31482392178492</v>
      </c>
      <c r="AA15" s="19">
        <f>SUM(AA16:AA18)</f>
        <v>141586709</v>
      </c>
    </row>
    <row r="16" spans="1:27" ht="12.75">
      <c r="A16" s="5" t="s">
        <v>42</v>
      </c>
      <c r="B16" s="3"/>
      <c r="C16" s="22">
        <v>13035602</v>
      </c>
      <c r="D16" s="22"/>
      <c r="E16" s="23">
        <v>21564384</v>
      </c>
      <c r="F16" s="24">
        <v>21339349</v>
      </c>
      <c r="G16" s="24">
        <v>7375561</v>
      </c>
      <c r="H16" s="24">
        <v>174429</v>
      </c>
      <c r="I16" s="24">
        <v>120049</v>
      </c>
      <c r="J16" s="24">
        <v>7670039</v>
      </c>
      <c r="K16" s="24">
        <v>185661</v>
      </c>
      <c r="L16" s="24">
        <v>5907326</v>
      </c>
      <c r="M16" s="24">
        <v>127926</v>
      </c>
      <c r="N16" s="24">
        <v>6220913</v>
      </c>
      <c r="O16" s="24">
        <v>161431</v>
      </c>
      <c r="P16" s="24">
        <v>199080</v>
      </c>
      <c r="Q16" s="24">
        <v>6759436</v>
      </c>
      <c r="R16" s="24">
        <v>7119947</v>
      </c>
      <c r="S16" s="24">
        <v>122838</v>
      </c>
      <c r="T16" s="24">
        <v>83089</v>
      </c>
      <c r="U16" s="24"/>
      <c r="V16" s="24">
        <v>205927</v>
      </c>
      <c r="W16" s="24">
        <v>21216826</v>
      </c>
      <c r="X16" s="24">
        <v>21339349</v>
      </c>
      <c r="Y16" s="24">
        <v>-122523</v>
      </c>
      <c r="Z16" s="6">
        <v>-0.57</v>
      </c>
      <c r="AA16" s="22">
        <v>21339349</v>
      </c>
    </row>
    <row r="17" spans="1:27" ht="12.75">
      <c r="A17" s="5" t="s">
        <v>43</v>
      </c>
      <c r="B17" s="3"/>
      <c r="C17" s="22">
        <v>117112577</v>
      </c>
      <c r="D17" s="22"/>
      <c r="E17" s="23">
        <v>94287153</v>
      </c>
      <c r="F17" s="24">
        <v>118977063</v>
      </c>
      <c r="G17" s="24">
        <v>17515841</v>
      </c>
      <c r="H17" s="24">
        <v>4830179</v>
      </c>
      <c r="I17" s="24">
        <v>5851696</v>
      </c>
      <c r="J17" s="24">
        <v>28197716</v>
      </c>
      <c r="K17" s="24">
        <v>3250161</v>
      </c>
      <c r="L17" s="24">
        <v>25444399</v>
      </c>
      <c r="M17" s="24">
        <v>5529843</v>
      </c>
      <c r="N17" s="24">
        <v>34224403</v>
      </c>
      <c r="O17" s="24">
        <v>6733519</v>
      </c>
      <c r="P17" s="24">
        <v>3480704</v>
      </c>
      <c r="Q17" s="24">
        <v>17856494</v>
      </c>
      <c r="R17" s="24">
        <v>28070717</v>
      </c>
      <c r="S17" s="24">
        <v>1243815</v>
      </c>
      <c r="T17" s="24">
        <v>8628157</v>
      </c>
      <c r="U17" s="24"/>
      <c r="V17" s="24">
        <v>9871972</v>
      </c>
      <c r="W17" s="24">
        <v>100364808</v>
      </c>
      <c r="X17" s="24">
        <v>118977063</v>
      </c>
      <c r="Y17" s="24">
        <v>-18612255</v>
      </c>
      <c r="Z17" s="6">
        <v>-15.64</v>
      </c>
      <c r="AA17" s="22">
        <v>118977063</v>
      </c>
    </row>
    <row r="18" spans="1:27" ht="12.75">
      <c r="A18" s="5" t="s">
        <v>44</v>
      </c>
      <c r="B18" s="3"/>
      <c r="C18" s="22">
        <v>1029983</v>
      </c>
      <c r="D18" s="22"/>
      <c r="E18" s="23">
        <v>1270297</v>
      </c>
      <c r="F18" s="24">
        <v>1270297</v>
      </c>
      <c r="G18" s="24">
        <v>424177</v>
      </c>
      <c r="H18" s="24"/>
      <c r="I18" s="24"/>
      <c r="J18" s="24">
        <v>424177</v>
      </c>
      <c r="K18" s="24"/>
      <c r="L18" s="24">
        <v>339342</v>
      </c>
      <c r="M18" s="24"/>
      <c r="N18" s="24">
        <v>339342</v>
      </c>
      <c r="O18" s="24"/>
      <c r="P18" s="24"/>
      <c r="Q18" s="24">
        <v>389535</v>
      </c>
      <c r="R18" s="24">
        <v>389535</v>
      </c>
      <c r="S18" s="24"/>
      <c r="T18" s="24"/>
      <c r="U18" s="24"/>
      <c r="V18" s="24"/>
      <c r="W18" s="24">
        <v>1153054</v>
      </c>
      <c r="X18" s="24">
        <v>1270297</v>
      </c>
      <c r="Y18" s="24">
        <v>-117243</v>
      </c>
      <c r="Z18" s="6">
        <v>-9.23</v>
      </c>
      <c r="AA18" s="22">
        <v>1270297</v>
      </c>
    </row>
    <row r="19" spans="1:27" ht="12.75">
      <c r="A19" s="2" t="s">
        <v>45</v>
      </c>
      <c r="B19" s="8"/>
      <c r="C19" s="19">
        <f aca="true" t="shared" si="3" ref="C19:Y19">SUM(C20:C23)</f>
        <v>127049300</v>
      </c>
      <c r="D19" s="19">
        <f>SUM(D20:D23)</f>
        <v>0</v>
      </c>
      <c r="E19" s="20">
        <f t="shared" si="3"/>
        <v>148197092</v>
      </c>
      <c r="F19" s="21">
        <f t="shared" si="3"/>
        <v>154820199</v>
      </c>
      <c r="G19" s="21">
        <f t="shared" si="3"/>
        <v>18839724</v>
      </c>
      <c r="H19" s="21">
        <f t="shared" si="3"/>
        <v>12955911</v>
      </c>
      <c r="I19" s="21">
        <f t="shared" si="3"/>
        <v>7848086</v>
      </c>
      <c r="J19" s="21">
        <f t="shared" si="3"/>
        <v>39643721</v>
      </c>
      <c r="K19" s="21">
        <f t="shared" si="3"/>
        <v>14707330</v>
      </c>
      <c r="L19" s="21">
        <f t="shared" si="3"/>
        <v>15963963</v>
      </c>
      <c r="M19" s="21">
        <f t="shared" si="3"/>
        <v>8317582</v>
      </c>
      <c r="N19" s="21">
        <f t="shared" si="3"/>
        <v>38988875</v>
      </c>
      <c r="O19" s="21">
        <f t="shared" si="3"/>
        <v>10140684</v>
      </c>
      <c r="P19" s="21">
        <f t="shared" si="3"/>
        <v>8328178</v>
      </c>
      <c r="Q19" s="21">
        <f t="shared" si="3"/>
        <v>15024637</v>
      </c>
      <c r="R19" s="21">
        <f t="shared" si="3"/>
        <v>33493499</v>
      </c>
      <c r="S19" s="21">
        <f t="shared" si="3"/>
        <v>8542471</v>
      </c>
      <c r="T19" s="21">
        <f t="shared" si="3"/>
        <v>5337689</v>
      </c>
      <c r="U19" s="21">
        <f t="shared" si="3"/>
        <v>0</v>
      </c>
      <c r="V19" s="21">
        <f t="shared" si="3"/>
        <v>13880160</v>
      </c>
      <c r="W19" s="21">
        <f t="shared" si="3"/>
        <v>126006255</v>
      </c>
      <c r="X19" s="21">
        <f t="shared" si="3"/>
        <v>154820199</v>
      </c>
      <c r="Y19" s="21">
        <f t="shared" si="3"/>
        <v>-28813944</v>
      </c>
      <c r="Z19" s="4">
        <f>+IF(X19&lt;&gt;0,+(Y19/X19)*100,0)</f>
        <v>-18.61123043770277</v>
      </c>
      <c r="AA19" s="19">
        <f>SUM(AA20:AA23)</f>
        <v>154820199</v>
      </c>
    </row>
    <row r="20" spans="1:27" ht="12.75">
      <c r="A20" s="5" t="s">
        <v>46</v>
      </c>
      <c r="B20" s="3"/>
      <c r="C20" s="22">
        <v>106327457</v>
      </c>
      <c r="D20" s="22"/>
      <c r="E20" s="23">
        <v>119623548</v>
      </c>
      <c r="F20" s="24">
        <v>126246655</v>
      </c>
      <c r="G20" s="24">
        <v>9900540</v>
      </c>
      <c r="H20" s="24">
        <v>12254716</v>
      </c>
      <c r="I20" s="24">
        <v>7148258</v>
      </c>
      <c r="J20" s="24">
        <v>29303514</v>
      </c>
      <c r="K20" s="24">
        <v>14005383</v>
      </c>
      <c r="L20" s="24">
        <v>9462601</v>
      </c>
      <c r="M20" s="24">
        <v>7614051</v>
      </c>
      <c r="N20" s="24">
        <v>31082035</v>
      </c>
      <c r="O20" s="24">
        <v>9435431</v>
      </c>
      <c r="P20" s="24">
        <v>7623200</v>
      </c>
      <c r="Q20" s="24">
        <v>8663518</v>
      </c>
      <c r="R20" s="24">
        <v>25722149</v>
      </c>
      <c r="S20" s="24">
        <v>7834784</v>
      </c>
      <c r="T20" s="24">
        <v>4631209</v>
      </c>
      <c r="U20" s="24"/>
      <c r="V20" s="24">
        <v>12465993</v>
      </c>
      <c r="W20" s="24">
        <v>98573691</v>
      </c>
      <c r="X20" s="24">
        <v>126246655</v>
      </c>
      <c r="Y20" s="24">
        <v>-27672964</v>
      </c>
      <c r="Z20" s="6">
        <v>-21.92</v>
      </c>
      <c r="AA20" s="22">
        <v>126246655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20721843</v>
      </c>
      <c r="D23" s="22"/>
      <c r="E23" s="23">
        <v>28573544</v>
      </c>
      <c r="F23" s="24">
        <v>28573544</v>
      </c>
      <c r="G23" s="24">
        <v>8939184</v>
      </c>
      <c r="H23" s="24">
        <v>701195</v>
      </c>
      <c r="I23" s="24">
        <v>699828</v>
      </c>
      <c r="J23" s="24">
        <v>10340207</v>
      </c>
      <c r="K23" s="24">
        <v>701947</v>
      </c>
      <c r="L23" s="24">
        <v>6501362</v>
      </c>
      <c r="M23" s="24">
        <v>703531</v>
      </c>
      <c r="N23" s="24">
        <v>7906840</v>
      </c>
      <c r="O23" s="24">
        <v>705253</v>
      </c>
      <c r="P23" s="24">
        <v>704978</v>
      </c>
      <c r="Q23" s="24">
        <v>6361119</v>
      </c>
      <c r="R23" s="24">
        <v>7771350</v>
      </c>
      <c r="S23" s="24">
        <v>707687</v>
      </c>
      <c r="T23" s="24">
        <v>706480</v>
      </c>
      <c r="U23" s="24"/>
      <c r="V23" s="24">
        <v>1414167</v>
      </c>
      <c r="W23" s="24">
        <v>27432564</v>
      </c>
      <c r="X23" s="24">
        <v>28573544</v>
      </c>
      <c r="Y23" s="24">
        <v>-1140980</v>
      </c>
      <c r="Z23" s="6">
        <v>-3.99</v>
      </c>
      <c r="AA23" s="22">
        <v>28573544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523309340</v>
      </c>
      <c r="D25" s="40">
        <f>+D5+D9+D15+D19+D24</f>
        <v>0</v>
      </c>
      <c r="E25" s="41">
        <f t="shared" si="4"/>
        <v>574923411</v>
      </c>
      <c r="F25" s="42">
        <f t="shared" si="4"/>
        <v>589492272</v>
      </c>
      <c r="G25" s="42">
        <f t="shared" si="4"/>
        <v>126874029</v>
      </c>
      <c r="H25" s="42">
        <f t="shared" si="4"/>
        <v>22824770</v>
      </c>
      <c r="I25" s="42">
        <f t="shared" si="4"/>
        <v>18934565</v>
      </c>
      <c r="J25" s="42">
        <f t="shared" si="4"/>
        <v>168633364</v>
      </c>
      <c r="K25" s="42">
        <f t="shared" si="4"/>
        <v>22664223</v>
      </c>
      <c r="L25" s="42">
        <f t="shared" si="4"/>
        <v>119278489</v>
      </c>
      <c r="M25" s="42">
        <f t="shared" si="4"/>
        <v>18549016</v>
      </c>
      <c r="N25" s="42">
        <f t="shared" si="4"/>
        <v>160491728</v>
      </c>
      <c r="O25" s="42">
        <f t="shared" si="4"/>
        <v>21383796</v>
      </c>
      <c r="P25" s="42">
        <f t="shared" si="4"/>
        <v>16268638</v>
      </c>
      <c r="Q25" s="42">
        <f t="shared" si="4"/>
        <v>91707049</v>
      </c>
      <c r="R25" s="42">
        <f t="shared" si="4"/>
        <v>129359483</v>
      </c>
      <c r="S25" s="42">
        <f t="shared" si="4"/>
        <v>14095868</v>
      </c>
      <c r="T25" s="42">
        <f t="shared" si="4"/>
        <v>19123467</v>
      </c>
      <c r="U25" s="42">
        <f t="shared" si="4"/>
        <v>0</v>
      </c>
      <c r="V25" s="42">
        <f t="shared" si="4"/>
        <v>33219335</v>
      </c>
      <c r="W25" s="42">
        <f t="shared" si="4"/>
        <v>491703910</v>
      </c>
      <c r="X25" s="42">
        <f t="shared" si="4"/>
        <v>589492272</v>
      </c>
      <c r="Y25" s="42">
        <f t="shared" si="4"/>
        <v>-97788362</v>
      </c>
      <c r="Z25" s="43">
        <f>+IF(X25&lt;&gt;0,+(Y25/X25)*100,0)</f>
        <v>-16.588574039864596</v>
      </c>
      <c r="AA25" s="40">
        <f>+AA5+AA9+AA15+AA19+AA24</f>
        <v>589492272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217034913</v>
      </c>
      <c r="D28" s="19">
        <f>SUM(D29:D31)</f>
        <v>0</v>
      </c>
      <c r="E28" s="20">
        <f t="shared" si="5"/>
        <v>192001547</v>
      </c>
      <c r="F28" s="21">
        <f t="shared" si="5"/>
        <v>209688774</v>
      </c>
      <c r="G28" s="21">
        <f t="shared" si="5"/>
        <v>19824033</v>
      </c>
      <c r="H28" s="21">
        <f t="shared" si="5"/>
        <v>12546177</v>
      </c>
      <c r="I28" s="21">
        <f t="shared" si="5"/>
        <v>17389175</v>
      </c>
      <c r="J28" s="21">
        <f t="shared" si="5"/>
        <v>49759385</v>
      </c>
      <c r="K28" s="21">
        <f t="shared" si="5"/>
        <v>22105055</v>
      </c>
      <c r="L28" s="21">
        <f t="shared" si="5"/>
        <v>13207592</v>
      </c>
      <c r="M28" s="21">
        <f t="shared" si="5"/>
        <v>28337064</v>
      </c>
      <c r="N28" s="21">
        <f t="shared" si="5"/>
        <v>63649711</v>
      </c>
      <c r="O28" s="21">
        <f t="shared" si="5"/>
        <v>15912408</v>
      </c>
      <c r="P28" s="21">
        <f t="shared" si="5"/>
        <v>12767921</v>
      </c>
      <c r="Q28" s="21">
        <f t="shared" si="5"/>
        <v>11616999</v>
      </c>
      <c r="R28" s="21">
        <f t="shared" si="5"/>
        <v>40297328</v>
      </c>
      <c r="S28" s="21">
        <f t="shared" si="5"/>
        <v>13964222</v>
      </c>
      <c r="T28" s="21">
        <f t="shared" si="5"/>
        <v>19538189</v>
      </c>
      <c r="U28" s="21">
        <f t="shared" si="5"/>
        <v>0</v>
      </c>
      <c r="V28" s="21">
        <f t="shared" si="5"/>
        <v>33502411</v>
      </c>
      <c r="W28" s="21">
        <f t="shared" si="5"/>
        <v>187208835</v>
      </c>
      <c r="X28" s="21">
        <f t="shared" si="5"/>
        <v>209688774</v>
      </c>
      <c r="Y28" s="21">
        <f t="shared" si="5"/>
        <v>-22479939</v>
      </c>
      <c r="Z28" s="4">
        <f>+IF(X28&lt;&gt;0,+(Y28/X28)*100,0)</f>
        <v>-10.720621123952014</v>
      </c>
      <c r="AA28" s="19">
        <f>SUM(AA29:AA31)</f>
        <v>209688774</v>
      </c>
    </row>
    <row r="29" spans="1:27" ht="12.75">
      <c r="A29" s="5" t="s">
        <v>32</v>
      </c>
      <c r="B29" s="3"/>
      <c r="C29" s="22">
        <v>44692241</v>
      </c>
      <c r="D29" s="22"/>
      <c r="E29" s="23">
        <v>41658013</v>
      </c>
      <c r="F29" s="24">
        <v>50652523</v>
      </c>
      <c r="G29" s="24">
        <v>4972899</v>
      </c>
      <c r="H29" s="24">
        <v>2984728</v>
      </c>
      <c r="I29" s="24">
        <v>5452413</v>
      </c>
      <c r="J29" s="24">
        <v>13410040</v>
      </c>
      <c r="K29" s="24">
        <v>3939296</v>
      </c>
      <c r="L29" s="24">
        <v>2919282</v>
      </c>
      <c r="M29" s="24">
        <v>9688522</v>
      </c>
      <c r="N29" s="24">
        <v>16547100</v>
      </c>
      <c r="O29" s="24">
        <v>3054804</v>
      </c>
      <c r="P29" s="24">
        <v>3175132</v>
      </c>
      <c r="Q29" s="24">
        <v>4044717</v>
      </c>
      <c r="R29" s="24">
        <v>10274653</v>
      </c>
      <c r="S29" s="24">
        <v>2877186</v>
      </c>
      <c r="T29" s="24">
        <v>3638468</v>
      </c>
      <c r="U29" s="24"/>
      <c r="V29" s="24">
        <v>6515654</v>
      </c>
      <c r="W29" s="24">
        <v>46747447</v>
      </c>
      <c r="X29" s="24">
        <v>50652523</v>
      </c>
      <c r="Y29" s="24">
        <v>-3905076</v>
      </c>
      <c r="Z29" s="6">
        <v>-7.71</v>
      </c>
      <c r="AA29" s="22">
        <v>50652523</v>
      </c>
    </row>
    <row r="30" spans="1:27" ht="12.75">
      <c r="A30" s="5" t="s">
        <v>33</v>
      </c>
      <c r="B30" s="3"/>
      <c r="C30" s="25">
        <v>164654594</v>
      </c>
      <c r="D30" s="25"/>
      <c r="E30" s="26">
        <v>141654600</v>
      </c>
      <c r="F30" s="27">
        <v>152179971</v>
      </c>
      <c r="G30" s="27">
        <v>14223569</v>
      </c>
      <c r="H30" s="27">
        <v>9409663</v>
      </c>
      <c r="I30" s="27">
        <v>11181053</v>
      </c>
      <c r="J30" s="27">
        <v>34814285</v>
      </c>
      <c r="K30" s="27">
        <v>17227430</v>
      </c>
      <c r="L30" s="27">
        <v>8962216</v>
      </c>
      <c r="M30" s="27">
        <v>17115087</v>
      </c>
      <c r="N30" s="27">
        <v>43304733</v>
      </c>
      <c r="O30" s="27">
        <v>12509806</v>
      </c>
      <c r="P30" s="27">
        <v>9466743</v>
      </c>
      <c r="Q30" s="27">
        <v>7446233</v>
      </c>
      <c r="R30" s="27">
        <v>29422782</v>
      </c>
      <c r="S30" s="27">
        <v>11031874</v>
      </c>
      <c r="T30" s="27">
        <v>15843594</v>
      </c>
      <c r="U30" s="27"/>
      <c r="V30" s="27">
        <v>26875468</v>
      </c>
      <c r="W30" s="27">
        <v>134417268</v>
      </c>
      <c r="X30" s="27">
        <v>152179971</v>
      </c>
      <c r="Y30" s="27">
        <v>-17762703</v>
      </c>
      <c r="Z30" s="7">
        <v>-11.67</v>
      </c>
      <c r="AA30" s="25">
        <v>152179971</v>
      </c>
    </row>
    <row r="31" spans="1:27" ht="12.75">
      <c r="A31" s="5" t="s">
        <v>34</v>
      </c>
      <c r="B31" s="3"/>
      <c r="C31" s="22">
        <v>7688078</v>
      </c>
      <c r="D31" s="22"/>
      <c r="E31" s="23">
        <v>8688934</v>
      </c>
      <c r="F31" s="24">
        <v>6856280</v>
      </c>
      <c r="G31" s="24">
        <v>627565</v>
      </c>
      <c r="H31" s="24">
        <v>151786</v>
      </c>
      <c r="I31" s="24">
        <v>755709</v>
      </c>
      <c r="J31" s="24">
        <v>1535060</v>
      </c>
      <c r="K31" s="24">
        <v>938329</v>
      </c>
      <c r="L31" s="24">
        <v>1326094</v>
      </c>
      <c r="M31" s="24">
        <v>1533455</v>
      </c>
      <c r="N31" s="24">
        <v>3797878</v>
      </c>
      <c r="O31" s="24">
        <v>347798</v>
      </c>
      <c r="P31" s="24">
        <v>126046</v>
      </c>
      <c r="Q31" s="24">
        <v>126049</v>
      </c>
      <c r="R31" s="24">
        <v>599893</v>
      </c>
      <c r="S31" s="24">
        <v>55162</v>
      </c>
      <c r="T31" s="24">
        <v>56127</v>
      </c>
      <c r="U31" s="24"/>
      <c r="V31" s="24">
        <v>111289</v>
      </c>
      <c r="W31" s="24">
        <v>6044120</v>
      </c>
      <c r="X31" s="24">
        <v>6856280</v>
      </c>
      <c r="Y31" s="24">
        <v>-812160</v>
      </c>
      <c r="Z31" s="6">
        <v>-11.85</v>
      </c>
      <c r="AA31" s="22">
        <v>6856280</v>
      </c>
    </row>
    <row r="32" spans="1:27" ht="12.75">
      <c r="A32" s="2" t="s">
        <v>35</v>
      </c>
      <c r="B32" s="3"/>
      <c r="C32" s="19">
        <f aca="true" t="shared" si="6" ref="C32:Y32">SUM(C33:C37)</f>
        <v>63490152</v>
      </c>
      <c r="D32" s="19">
        <f>SUM(D33:D37)</f>
        <v>0</v>
      </c>
      <c r="E32" s="20">
        <f t="shared" si="6"/>
        <v>76360157</v>
      </c>
      <c r="F32" s="21">
        <f t="shared" si="6"/>
        <v>60011962</v>
      </c>
      <c r="G32" s="21">
        <f t="shared" si="6"/>
        <v>2398447</v>
      </c>
      <c r="H32" s="21">
        <f t="shared" si="6"/>
        <v>2007732</v>
      </c>
      <c r="I32" s="21">
        <f t="shared" si="6"/>
        <v>1943108</v>
      </c>
      <c r="J32" s="21">
        <f t="shared" si="6"/>
        <v>6349287</v>
      </c>
      <c r="K32" s="21">
        <f t="shared" si="6"/>
        <v>2016394</v>
      </c>
      <c r="L32" s="21">
        <f t="shared" si="6"/>
        <v>1896017</v>
      </c>
      <c r="M32" s="21">
        <f t="shared" si="6"/>
        <v>3193292</v>
      </c>
      <c r="N32" s="21">
        <f t="shared" si="6"/>
        <v>7105703</v>
      </c>
      <c r="O32" s="21">
        <f t="shared" si="6"/>
        <v>1888067</v>
      </c>
      <c r="P32" s="21">
        <f t="shared" si="6"/>
        <v>2198790</v>
      </c>
      <c r="Q32" s="21">
        <f t="shared" si="6"/>
        <v>1968953</v>
      </c>
      <c r="R32" s="21">
        <f t="shared" si="6"/>
        <v>6055810</v>
      </c>
      <c r="S32" s="21">
        <f t="shared" si="6"/>
        <v>1936330</v>
      </c>
      <c r="T32" s="21">
        <f t="shared" si="6"/>
        <v>2008189</v>
      </c>
      <c r="U32" s="21">
        <f t="shared" si="6"/>
        <v>0</v>
      </c>
      <c r="V32" s="21">
        <f t="shared" si="6"/>
        <v>3944519</v>
      </c>
      <c r="W32" s="21">
        <f t="shared" si="6"/>
        <v>23455319</v>
      </c>
      <c r="X32" s="21">
        <f t="shared" si="6"/>
        <v>60011962</v>
      </c>
      <c r="Y32" s="21">
        <f t="shared" si="6"/>
        <v>-36556643</v>
      </c>
      <c r="Z32" s="4">
        <f>+IF(X32&lt;&gt;0,+(Y32/X32)*100,0)</f>
        <v>-60.915593794450515</v>
      </c>
      <c r="AA32" s="19">
        <f>SUM(AA33:AA37)</f>
        <v>60011962</v>
      </c>
    </row>
    <row r="33" spans="1:27" ht="12.75">
      <c r="A33" s="5" t="s">
        <v>36</v>
      </c>
      <c r="B33" s="3"/>
      <c r="C33" s="22">
        <v>5016407</v>
      </c>
      <c r="D33" s="22"/>
      <c r="E33" s="23">
        <v>7477349</v>
      </c>
      <c r="F33" s="24">
        <v>6171360</v>
      </c>
      <c r="G33" s="24">
        <v>373513</v>
      </c>
      <c r="H33" s="24">
        <v>435254</v>
      </c>
      <c r="I33" s="24">
        <v>377500</v>
      </c>
      <c r="J33" s="24">
        <v>1186267</v>
      </c>
      <c r="K33" s="24">
        <v>405261</v>
      </c>
      <c r="L33" s="24">
        <v>384053</v>
      </c>
      <c r="M33" s="24">
        <v>659924</v>
      </c>
      <c r="N33" s="24">
        <v>1449238</v>
      </c>
      <c r="O33" s="24">
        <v>377682</v>
      </c>
      <c r="P33" s="24">
        <v>435590</v>
      </c>
      <c r="Q33" s="24">
        <v>447583</v>
      </c>
      <c r="R33" s="24">
        <v>1260855</v>
      </c>
      <c r="S33" s="24">
        <v>413375</v>
      </c>
      <c r="T33" s="24">
        <v>372995</v>
      </c>
      <c r="U33" s="24"/>
      <c r="V33" s="24">
        <v>786370</v>
      </c>
      <c r="W33" s="24">
        <v>4682730</v>
      </c>
      <c r="X33" s="24">
        <v>6171360</v>
      </c>
      <c r="Y33" s="24">
        <v>-1488630</v>
      </c>
      <c r="Z33" s="6">
        <v>-24.12</v>
      </c>
      <c r="AA33" s="22">
        <v>6171360</v>
      </c>
    </row>
    <row r="34" spans="1:27" ht="12.75">
      <c r="A34" s="5" t="s">
        <v>37</v>
      </c>
      <c r="B34" s="3"/>
      <c r="C34" s="22">
        <v>7285246</v>
      </c>
      <c r="D34" s="22"/>
      <c r="E34" s="23">
        <v>11037687</v>
      </c>
      <c r="F34" s="24">
        <v>8833904</v>
      </c>
      <c r="G34" s="24">
        <v>468738</v>
      </c>
      <c r="H34" s="24">
        <v>475037</v>
      </c>
      <c r="I34" s="24">
        <v>438330</v>
      </c>
      <c r="J34" s="24">
        <v>1382105</v>
      </c>
      <c r="K34" s="24">
        <v>421055</v>
      </c>
      <c r="L34" s="24">
        <v>419296</v>
      </c>
      <c r="M34" s="24">
        <v>756219</v>
      </c>
      <c r="N34" s="24">
        <v>1596570</v>
      </c>
      <c r="O34" s="24">
        <v>434412</v>
      </c>
      <c r="P34" s="24">
        <v>437960</v>
      </c>
      <c r="Q34" s="24">
        <v>419800</v>
      </c>
      <c r="R34" s="24">
        <v>1292172</v>
      </c>
      <c r="S34" s="24">
        <v>413515</v>
      </c>
      <c r="T34" s="24">
        <v>415859</v>
      </c>
      <c r="U34" s="24"/>
      <c r="V34" s="24">
        <v>829374</v>
      </c>
      <c r="W34" s="24">
        <v>5100221</v>
      </c>
      <c r="X34" s="24">
        <v>8833904</v>
      </c>
      <c r="Y34" s="24">
        <v>-3733683</v>
      </c>
      <c r="Z34" s="6">
        <v>-42.27</v>
      </c>
      <c r="AA34" s="22">
        <v>8833904</v>
      </c>
    </row>
    <row r="35" spans="1:27" ht="12.75">
      <c r="A35" s="5" t="s">
        <v>38</v>
      </c>
      <c r="B35" s="3"/>
      <c r="C35" s="22">
        <v>51188499</v>
      </c>
      <c r="D35" s="22"/>
      <c r="E35" s="23">
        <v>57845121</v>
      </c>
      <c r="F35" s="24">
        <v>45006698</v>
      </c>
      <c r="G35" s="24">
        <v>1556196</v>
      </c>
      <c r="H35" s="24">
        <v>1097441</v>
      </c>
      <c r="I35" s="24">
        <v>1127278</v>
      </c>
      <c r="J35" s="24">
        <v>3780915</v>
      </c>
      <c r="K35" s="24">
        <v>1190078</v>
      </c>
      <c r="L35" s="24">
        <v>1092668</v>
      </c>
      <c r="M35" s="24">
        <v>1777149</v>
      </c>
      <c r="N35" s="24">
        <v>4059895</v>
      </c>
      <c r="O35" s="24">
        <v>1075973</v>
      </c>
      <c r="P35" s="24">
        <v>1325240</v>
      </c>
      <c r="Q35" s="24">
        <v>1101570</v>
      </c>
      <c r="R35" s="24">
        <v>3502783</v>
      </c>
      <c r="S35" s="24">
        <v>1109440</v>
      </c>
      <c r="T35" s="24">
        <v>1219335</v>
      </c>
      <c r="U35" s="24"/>
      <c r="V35" s="24">
        <v>2328775</v>
      </c>
      <c r="W35" s="24">
        <v>13672368</v>
      </c>
      <c r="X35" s="24">
        <v>45006698</v>
      </c>
      <c r="Y35" s="24">
        <v>-31334330</v>
      </c>
      <c r="Z35" s="6">
        <v>-69.62</v>
      </c>
      <c r="AA35" s="22">
        <v>45006698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89416269</v>
      </c>
      <c r="D38" s="19">
        <f>SUM(D39:D41)</f>
        <v>0</v>
      </c>
      <c r="E38" s="20">
        <f t="shared" si="7"/>
        <v>87676998</v>
      </c>
      <c r="F38" s="21">
        <f t="shared" si="7"/>
        <v>84843065</v>
      </c>
      <c r="G38" s="21">
        <f t="shared" si="7"/>
        <v>3218203</v>
      </c>
      <c r="H38" s="21">
        <f t="shared" si="7"/>
        <v>3871526</v>
      </c>
      <c r="I38" s="21">
        <f t="shared" si="7"/>
        <v>4155695</v>
      </c>
      <c r="J38" s="21">
        <f t="shared" si="7"/>
        <v>11245424</v>
      </c>
      <c r="K38" s="21">
        <f t="shared" si="7"/>
        <v>3482049</v>
      </c>
      <c r="L38" s="21">
        <f t="shared" si="7"/>
        <v>4238936</v>
      </c>
      <c r="M38" s="21">
        <f t="shared" si="7"/>
        <v>6256747</v>
      </c>
      <c r="N38" s="21">
        <f t="shared" si="7"/>
        <v>13977732</v>
      </c>
      <c r="O38" s="21">
        <f t="shared" si="7"/>
        <v>4334652</v>
      </c>
      <c r="P38" s="21">
        <f t="shared" si="7"/>
        <v>3261848</v>
      </c>
      <c r="Q38" s="21">
        <f t="shared" si="7"/>
        <v>3554120</v>
      </c>
      <c r="R38" s="21">
        <f t="shared" si="7"/>
        <v>11150620</v>
      </c>
      <c r="S38" s="21">
        <f t="shared" si="7"/>
        <v>2890036</v>
      </c>
      <c r="T38" s="21">
        <f t="shared" si="7"/>
        <v>3540270</v>
      </c>
      <c r="U38" s="21">
        <f t="shared" si="7"/>
        <v>0</v>
      </c>
      <c r="V38" s="21">
        <f t="shared" si="7"/>
        <v>6430306</v>
      </c>
      <c r="W38" s="21">
        <f t="shared" si="7"/>
        <v>42804082</v>
      </c>
      <c r="X38" s="21">
        <f t="shared" si="7"/>
        <v>84843065</v>
      </c>
      <c r="Y38" s="21">
        <f t="shared" si="7"/>
        <v>-42038983</v>
      </c>
      <c r="Z38" s="4">
        <f>+IF(X38&lt;&gt;0,+(Y38/X38)*100,0)</f>
        <v>-49.549109287836316</v>
      </c>
      <c r="AA38" s="19">
        <f>SUM(AA39:AA41)</f>
        <v>84843065</v>
      </c>
    </row>
    <row r="39" spans="1:27" ht="12.75">
      <c r="A39" s="5" t="s">
        <v>42</v>
      </c>
      <c r="B39" s="3"/>
      <c r="C39" s="22">
        <v>13878313</v>
      </c>
      <c r="D39" s="22"/>
      <c r="E39" s="23">
        <v>17147494</v>
      </c>
      <c r="F39" s="24">
        <v>19362023</v>
      </c>
      <c r="G39" s="24">
        <v>1088612</v>
      </c>
      <c r="H39" s="24">
        <v>1035373</v>
      </c>
      <c r="I39" s="24">
        <v>1440705</v>
      </c>
      <c r="J39" s="24">
        <v>3564690</v>
      </c>
      <c r="K39" s="24">
        <v>1065694</v>
      </c>
      <c r="L39" s="24">
        <v>1089706</v>
      </c>
      <c r="M39" s="24">
        <v>1878997</v>
      </c>
      <c r="N39" s="24">
        <v>4034397</v>
      </c>
      <c r="O39" s="24">
        <v>1615030</v>
      </c>
      <c r="P39" s="24">
        <v>950079</v>
      </c>
      <c r="Q39" s="24">
        <v>1323518</v>
      </c>
      <c r="R39" s="24">
        <v>3888627</v>
      </c>
      <c r="S39" s="24">
        <v>917894</v>
      </c>
      <c r="T39" s="24">
        <v>1377672</v>
      </c>
      <c r="U39" s="24"/>
      <c r="V39" s="24">
        <v>2295566</v>
      </c>
      <c r="W39" s="24">
        <v>13783280</v>
      </c>
      <c r="X39" s="24">
        <v>19362023</v>
      </c>
      <c r="Y39" s="24">
        <v>-5578743</v>
      </c>
      <c r="Z39" s="6">
        <v>-28.81</v>
      </c>
      <c r="AA39" s="22">
        <v>19362023</v>
      </c>
    </row>
    <row r="40" spans="1:27" ht="12.75">
      <c r="A40" s="5" t="s">
        <v>43</v>
      </c>
      <c r="B40" s="3"/>
      <c r="C40" s="22">
        <v>74890140</v>
      </c>
      <c r="D40" s="22"/>
      <c r="E40" s="23">
        <v>69686757</v>
      </c>
      <c r="F40" s="24">
        <v>64840335</v>
      </c>
      <c r="G40" s="24">
        <v>2083887</v>
      </c>
      <c r="H40" s="24">
        <v>2790626</v>
      </c>
      <c r="I40" s="24">
        <v>2669691</v>
      </c>
      <c r="J40" s="24">
        <v>7544204</v>
      </c>
      <c r="K40" s="24">
        <v>2368821</v>
      </c>
      <c r="L40" s="24">
        <v>3101564</v>
      </c>
      <c r="M40" s="24">
        <v>4284067</v>
      </c>
      <c r="N40" s="24">
        <v>9754452</v>
      </c>
      <c r="O40" s="24">
        <v>2672682</v>
      </c>
      <c r="P40" s="24">
        <v>2266470</v>
      </c>
      <c r="Q40" s="24">
        <v>2185303</v>
      </c>
      <c r="R40" s="24">
        <v>7124455</v>
      </c>
      <c r="S40" s="24">
        <v>1926843</v>
      </c>
      <c r="T40" s="24">
        <v>2117640</v>
      </c>
      <c r="U40" s="24"/>
      <c r="V40" s="24">
        <v>4044483</v>
      </c>
      <c r="W40" s="24">
        <v>28467594</v>
      </c>
      <c r="X40" s="24">
        <v>64840335</v>
      </c>
      <c r="Y40" s="24">
        <v>-36372741</v>
      </c>
      <c r="Z40" s="6">
        <v>-56.1</v>
      </c>
      <c r="AA40" s="22">
        <v>64840335</v>
      </c>
    </row>
    <row r="41" spans="1:27" ht="12.75">
      <c r="A41" s="5" t="s">
        <v>44</v>
      </c>
      <c r="B41" s="3"/>
      <c r="C41" s="22">
        <v>647816</v>
      </c>
      <c r="D41" s="22"/>
      <c r="E41" s="23">
        <v>842747</v>
      </c>
      <c r="F41" s="24">
        <v>640707</v>
      </c>
      <c r="G41" s="24">
        <v>45704</v>
      </c>
      <c r="H41" s="24">
        <v>45527</v>
      </c>
      <c r="I41" s="24">
        <v>45299</v>
      </c>
      <c r="J41" s="24">
        <v>136530</v>
      </c>
      <c r="K41" s="24">
        <v>47534</v>
      </c>
      <c r="L41" s="24">
        <v>47666</v>
      </c>
      <c r="M41" s="24">
        <v>93683</v>
      </c>
      <c r="N41" s="24">
        <v>188883</v>
      </c>
      <c r="O41" s="24">
        <v>46940</v>
      </c>
      <c r="P41" s="24">
        <v>45299</v>
      </c>
      <c r="Q41" s="24">
        <v>45299</v>
      </c>
      <c r="R41" s="24">
        <v>137538</v>
      </c>
      <c r="S41" s="24">
        <v>45299</v>
      </c>
      <c r="T41" s="24">
        <v>44958</v>
      </c>
      <c r="U41" s="24"/>
      <c r="V41" s="24">
        <v>90257</v>
      </c>
      <c r="W41" s="24">
        <v>553208</v>
      </c>
      <c r="X41" s="24">
        <v>640707</v>
      </c>
      <c r="Y41" s="24">
        <v>-87499</v>
      </c>
      <c r="Z41" s="6">
        <v>-13.66</v>
      </c>
      <c r="AA41" s="22">
        <v>640707</v>
      </c>
    </row>
    <row r="42" spans="1:27" ht="12.75">
      <c r="A42" s="2" t="s">
        <v>45</v>
      </c>
      <c r="B42" s="8"/>
      <c r="C42" s="19">
        <f aca="true" t="shared" si="8" ref="C42:Y42">SUM(C43:C46)</f>
        <v>114402940</v>
      </c>
      <c r="D42" s="19">
        <f>SUM(D43:D46)</f>
        <v>0</v>
      </c>
      <c r="E42" s="20">
        <f t="shared" si="8"/>
        <v>126555814</v>
      </c>
      <c r="F42" s="21">
        <f t="shared" si="8"/>
        <v>131560613</v>
      </c>
      <c r="G42" s="21">
        <f t="shared" si="8"/>
        <v>2467640</v>
      </c>
      <c r="H42" s="21">
        <f t="shared" si="8"/>
        <v>10746237</v>
      </c>
      <c r="I42" s="21">
        <f t="shared" si="8"/>
        <v>12261749</v>
      </c>
      <c r="J42" s="21">
        <f t="shared" si="8"/>
        <v>25475626</v>
      </c>
      <c r="K42" s="21">
        <f t="shared" si="8"/>
        <v>9714549</v>
      </c>
      <c r="L42" s="21">
        <f t="shared" si="8"/>
        <v>8316262</v>
      </c>
      <c r="M42" s="21">
        <f t="shared" si="8"/>
        <v>11920716</v>
      </c>
      <c r="N42" s="21">
        <f t="shared" si="8"/>
        <v>29951527</v>
      </c>
      <c r="O42" s="21">
        <f t="shared" si="8"/>
        <v>10221944</v>
      </c>
      <c r="P42" s="21">
        <f t="shared" si="8"/>
        <v>7203629</v>
      </c>
      <c r="Q42" s="21">
        <f t="shared" si="8"/>
        <v>10340366</v>
      </c>
      <c r="R42" s="21">
        <f t="shared" si="8"/>
        <v>27765939</v>
      </c>
      <c r="S42" s="21">
        <f t="shared" si="8"/>
        <v>8646787</v>
      </c>
      <c r="T42" s="21">
        <f t="shared" si="8"/>
        <v>7832666</v>
      </c>
      <c r="U42" s="21">
        <f t="shared" si="8"/>
        <v>0</v>
      </c>
      <c r="V42" s="21">
        <f t="shared" si="8"/>
        <v>16479453</v>
      </c>
      <c r="W42" s="21">
        <f t="shared" si="8"/>
        <v>99672545</v>
      </c>
      <c r="X42" s="21">
        <f t="shared" si="8"/>
        <v>131560613</v>
      </c>
      <c r="Y42" s="21">
        <f t="shared" si="8"/>
        <v>-31888068</v>
      </c>
      <c r="Z42" s="4">
        <f>+IF(X42&lt;&gt;0,+(Y42/X42)*100,0)</f>
        <v>-24.238309075072493</v>
      </c>
      <c r="AA42" s="19">
        <f>SUM(AA43:AA46)</f>
        <v>131560613</v>
      </c>
    </row>
    <row r="43" spans="1:27" ht="12.75">
      <c r="A43" s="5" t="s">
        <v>46</v>
      </c>
      <c r="B43" s="3"/>
      <c r="C43" s="22">
        <v>87325390</v>
      </c>
      <c r="D43" s="22"/>
      <c r="E43" s="23">
        <v>99369761</v>
      </c>
      <c r="F43" s="24">
        <v>104456010</v>
      </c>
      <c r="G43" s="24">
        <v>528442</v>
      </c>
      <c r="H43" s="24">
        <v>9482634</v>
      </c>
      <c r="I43" s="24">
        <v>9490377</v>
      </c>
      <c r="J43" s="24">
        <v>19501453</v>
      </c>
      <c r="K43" s="24">
        <v>7937977</v>
      </c>
      <c r="L43" s="24">
        <v>6385181</v>
      </c>
      <c r="M43" s="24">
        <v>8506547</v>
      </c>
      <c r="N43" s="24">
        <v>22829705</v>
      </c>
      <c r="O43" s="24">
        <v>7016955</v>
      </c>
      <c r="P43" s="24">
        <v>6023178</v>
      </c>
      <c r="Q43" s="24">
        <v>7655468</v>
      </c>
      <c r="R43" s="24">
        <v>20695601</v>
      </c>
      <c r="S43" s="24">
        <v>6307648</v>
      </c>
      <c r="T43" s="24">
        <v>5201667</v>
      </c>
      <c r="U43" s="24"/>
      <c r="V43" s="24">
        <v>11509315</v>
      </c>
      <c r="W43" s="24">
        <v>74536074</v>
      </c>
      <c r="X43" s="24">
        <v>104456010</v>
      </c>
      <c r="Y43" s="24">
        <v>-29919936</v>
      </c>
      <c r="Z43" s="6">
        <v>-28.64</v>
      </c>
      <c r="AA43" s="22">
        <v>104456010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27077550</v>
      </c>
      <c r="D46" s="22"/>
      <c r="E46" s="23">
        <v>27186053</v>
      </c>
      <c r="F46" s="24">
        <v>27104603</v>
      </c>
      <c r="G46" s="24">
        <v>1939198</v>
      </c>
      <c r="H46" s="24">
        <v>1263603</v>
      </c>
      <c r="I46" s="24">
        <v>2771372</v>
      </c>
      <c r="J46" s="24">
        <v>5974173</v>
      </c>
      <c r="K46" s="24">
        <v>1776572</v>
      </c>
      <c r="L46" s="24">
        <v>1931081</v>
      </c>
      <c r="M46" s="24">
        <v>3414169</v>
      </c>
      <c r="N46" s="24">
        <v>7121822</v>
      </c>
      <c r="O46" s="24">
        <v>3204989</v>
      </c>
      <c r="P46" s="24">
        <v>1180451</v>
      </c>
      <c r="Q46" s="24">
        <v>2684898</v>
      </c>
      <c r="R46" s="24">
        <v>7070338</v>
      </c>
      <c r="S46" s="24">
        <v>2339139</v>
      </c>
      <c r="T46" s="24">
        <v>2630999</v>
      </c>
      <c r="U46" s="24"/>
      <c r="V46" s="24">
        <v>4970138</v>
      </c>
      <c r="W46" s="24">
        <v>25136471</v>
      </c>
      <c r="X46" s="24">
        <v>27104603</v>
      </c>
      <c r="Y46" s="24">
        <v>-1968132</v>
      </c>
      <c r="Z46" s="6">
        <v>-7.26</v>
      </c>
      <c r="AA46" s="22">
        <v>27104603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484344274</v>
      </c>
      <c r="D48" s="40">
        <f>+D28+D32+D38+D42+D47</f>
        <v>0</v>
      </c>
      <c r="E48" s="41">
        <f t="shared" si="9"/>
        <v>482594516</v>
      </c>
      <c r="F48" s="42">
        <f t="shared" si="9"/>
        <v>486104414</v>
      </c>
      <c r="G48" s="42">
        <f t="shared" si="9"/>
        <v>27908323</v>
      </c>
      <c r="H48" s="42">
        <f t="shared" si="9"/>
        <v>29171672</v>
      </c>
      <c r="I48" s="42">
        <f t="shared" si="9"/>
        <v>35749727</v>
      </c>
      <c r="J48" s="42">
        <f t="shared" si="9"/>
        <v>92829722</v>
      </c>
      <c r="K48" s="42">
        <f t="shared" si="9"/>
        <v>37318047</v>
      </c>
      <c r="L48" s="42">
        <f t="shared" si="9"/>
        <v>27658807</v>
      </c>
      <c r="M48" s="42">
        <f t="shared" si="9"/>
        <v>49707819</v>
      </c>
      <c r="N48" s="42">
        <f t="shared" si="9"/>
        <v>114684673</v>
      </c>
      <c r="O48" s="42">
        <f t="shared" si="9"/>
        <v>32357071</v>
      </c>
      <c r="P48" s="42">
        <f t="shared" si="9"/>
        <v>25432188</v>
      </c>
      <c r="Q48" s="42">
        <f t="shared" si="9"/>
        <v>27480438</v>
      </c>
      <c r="R48" s="42">
        <f t="shared" si="9"/>
        <v>85269697</v>
      </c>
      <c r="S48" s="42">
        <f t="shared" si="9"/>
        <v>27437375</v>
      </c>
      <c r="T48" s="42">
        <f t="shared" si="9"/>
        <v>32919314</v>
      </c>
      <c r="U48" s="42">
        <f t="shared" si="9"/>
        <v>0</v>
      </c>
      <c r="V48" s="42">
        <f t="shared" si="9"/>
        <v>60356689</v>
      </c>
      <c r="W48" s="42">
        <f t="shared" si="9"/>
        <v>353140781</v>
      </c>
      <c r="X48" s="42">
        <f t="shared" si="9"/>
        <v>486104414</v>
      </c>
      <c r="Y48" s="42">
        <f t="shared" si="9"/>
        <v>-132963633</v>
      </c>
      <c r="Z48" s="43">
        <f>+IF(X48&lt;&gt;0,+(Y48/X48)*100,0)</f>
        <v>-27.35289562706995</v>
      </c>
      <c r="AA48" s="40">
        <f>+AA28+AA32+AA38+AA42+AA47</f>
        <v>486104414</v>
      </c>
    </row>
    <row r="49" spans="1:27" ht="12.75">
      <c r="A49" s="14" t="s">
        <v>84</v>
      </c>
      <c r="B49" s="15"/>
      <c r="C49" s="44">
        <f aca="true" t="shared" si="10" ref="C49:Y49">+C25-C48</f>
        <v>38965066</v>
      </c>
      <c r="D49" s="44">
        <f>+D25-D48</f>
        <v>0</v>
      </c>
      <c r="E49" s="45">
        <f t="shared" si="10"/>
        <v>92328895</v>
      </c>
      <c r="F49" s="46">
        <f t="shared" si="10"/>
        <v>103387858</v>
      </c>
      <c r="G49" s="46">
        <f t="shared" si="10"/>
        <v>98965706</v>
      </c>
      <c r="H49" s="46">
        <f t="shared" si="10"/>
        <v>-6346902</v>
      </c>
      <c r="I49" s="46">
        <f t="shared" si="10"/>
        <v>-16815162</v>
      </c>
      <c r="J49" s="46">
        <f t="shared" si="10"/>
        <v>75803642</v>
      </c>
      <c r="K49" s="46">
        <f t="shared" si="10"/>
        <v>-14653824</v>
      </c>
      <c r="L49" s="46">
        <f t="shared" si="10"/>
        <v>91619682</v>
      </c>
      <c r="M49" s="46">
        <f t="shared" si="10"/>
        <v>-31158803</v>
      </c>
      <c r="N49" s="46">
        <f t="shared" si="10"/>
        <v>45807055</v>
      </c>
      <c r="O49" s="46">
        <f t="shared" si="10"/>
        <v>-10973275</v>
      </c>
      <c r="P49" s="46">
        <f t="shared" si="10"/>
        <v>-9163550</v>
      </c>
      <c r="Q49" s="46">
        <f t="shared" si="10"/>
        <v>64226611</v>
      </c>
      <c r="R49" s="46">
        <f t="shared" si="10"/>
        <v>44089786</v>
      </c>
      <c r="S49" s="46">
        <f t="shared" si="10"/>
        <v>-13341507</v>
      </c>
      <c r="T49" s="46">
        <f t="shared" si="10"/>
        <v>-13795847</v>
      </c>
      <c r="U49" s="46">
        <f t="shared" si="10"/>
        <v>0</v>
      </c>
      <c r="V49" s="46">
        <f t="shared" si="10"/>
        <v>-27137354</v>
      </c>
      <c r="W49" s="46">
        <f t="shared" si="10"/>
        <v>138563129</v>
      </c>
      <c r="X49" s="46">
        <f>IF(F25=F48,0,X25-X48)</f>
        <v>103387858</v>
      </c>
      <c r="Y49" s="46">
        <f t="shared" si="10"/>
        <v>35175271</v>
      </c>
      <c r="Z49" s="47">
        <f>+IF(X49&lt;&gt;0,+(Y49/X49)*100,0)</f>
        <v>34.022632522283224</v>
      </c>
      <c r="AA49" s="44">
        <f>+AA25-AA48</f>
        <v>103387858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422999575</v>
      </c>
      <c r="D5" s="19">
        <f>SUM(D6:D8)</f>
        <v>0</v>
      </c>
      <c r="E5" s="20">
        <f t="shared" si="0"/>
        <v>427204789</v>
      </c>
      <c r="F5" s="21">
        <f t="shared" si="0"/>
        <v>428378033</v>
      </c>
      <c r="G5" s="21">
        <f t="shared" si="0"/>
        <v>134379511</v>
      </c>
      <c r="H5" s="21">
        <f t="shared" si="0"/>
        <v>10875515</v>
      </c>
      <c r="I5" s="21">
        <f t="shared" si="0"/>
        <v>5022399</v>
      </c>
      <c r="J5" s="21">
        <f t="shared" si="0"/>
        <v>150277425</v>
      </c>
      <c r="K5" s="21">
        <f t="shared" si="0"/>
        <v>14200041</v>
      </c>
      <c r="L5" s="21">
        <f t="shared" si="0"/>
        <v>7350946</v>
      </c>
      <c r="M5" s="21">
        <f t="shared" si="0"/>
        <v>101623856</v>
      </c>
      <c r="N5" s="21">
        <f t="shared" si="0"/>
        <v>123174843</v>
      </c>
      <c r="O5" s="21">
        <f t="shared" si="0"/>
        <v>10040439</v>
      </c>
      <c r="P5" s="21">
        <f t="shared" si="0"/>
        <v>12790461</v>
      </c>
      <c r="Q5" s="21">
        <f t="shared" si="0"/>
        <v>74330787</v>
      </c>
      <c r="R5" s="21">
        <f t="shared" si="0"/>
        <v>97161687</v>
      </c>
      <c r="S5" s="21">
        <f t="shared" si="0"/>
        <v>6931978</v>
      </c>
      <c r="T5" s="21">
        <f t="shared" si="0"/>
        <v>6927201</v>
      </c>
      <c r="U5" s="21">
        <f t="shared" si="0"/>
        <v>6916669</v>
      </c>
      <c r="V5" s="21">
        <f t="shared" si="0"/>
        <v>20775848</v>
      </c>
      <c r="W5" s="21">
        <f t="shared" si="0"/>
        <v>391389803</v>
      </c>
      <c r="X5" s="21">
        <f t="shared" si="0"/>
        <v>428378033</v>
      </c>
      <c r="Y5" s="21">
        <f t="shared" si="0"/>
        <v>-36988230</v>
      </c>
      <c r="Z5" s="4">
        <f>+IF(X5&lt;&gt;0,+(Y5/X5)*100,0)</f>
        <v>-8.634483365303655</v>
      </c>
      <c r="AA5" s="19">
        <f>SUM(AA6:AA8)</f>
        <v>428378033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422999575</v>
      </c>
      <c r="D7" s="25"/>
      <c r="E7" s="26">
        <v>427204789</v>
      </c>
      <c r="F7" s="27">
        <v>428378033</v>
      </c>
      <c r="G7" s="27">
        <v>134379511</v>
      </c>
      <c r="H7" s="27">
        <v>10875515</v>
      </c>
      <c r="I7" s="27">
        <v>5022399</v>
      </c>
      <c r="J7" s="27">
        <v>150277425</v>
      </c>
      <c r="K7" s="27">
        <v>14200041</v>
      </c>
      <c r="L7" s="27">
        <v>7350946</v>
      </c>
      <c r="M7" s="27">
        <v>101623856</v>
      </c>
      <c r="N7" s="27">
        <v>123174843</v>
      </c>
      <c r="O7" s="27">
        <v>10040439</v>
      </c>
      <c r="P7" s="27">
        <v>12790461</v>
      </c>
      <c r="Q7" s="27">
        <v>74330787</v>
      </c>
      <c r="R7" s="27">
        <v>97161687</v>
      </c>
      <c r="S7" s="27">
        <v>6931978</v>
      </c>
      <c r="T7" s="27">
        <v>6927201</v>
      </c>
      <c r="U7" s="27">
        <v>6916669</v>
      </c>
      <c r="V7" s="27">
        <v>20775848</v>
      </c>
      <c r="W7" s="27">
        <v>391389803</v>
      </c>
      <c r="X7" s="27">
        <v>428378033</v>
      </c>
      <c r="Y7" s="27">
        <v>-36988230</v>
      </c>
      <c r="Z7" s="7">
        <v>-8.63</v>
      </c>
      <c r="AA7" s="25">
        <v>428378033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422999575</v>
      </c>
      <c r="D25" s="40">
        <f>+D5+D9+D15+D19+D24</f>
        <v>0</v>
      </c>
      <c r="E25" s="41">
        <f t="shared" si="4"/>
        <v>427204789</v>
      </c>
      <c r="F25" s="42">
        <f t="shared" si="4"/>
        <v>428378033</v>
      </c>
      <c r="G25" s="42">
        <f t="shared" si="4"/>
        <v>134379511</v>
      </c>
      <c r="H25" s="42">
        <f t="shared" si="4"/>
        <v>10875515</v>
      </c>
      <c r="I25" s="42">
        <f t="shared" si="4"/>
        <v>5022399</v>
      </c>
      <c r="J25" s="42">
        <f t="shared" si="4"/>
        <v>150277425</v>
      </c>
      <c r="K25" s="42">
        <f t="shared" si="4"/>
        <v>14200041</v>
      </c>
      <c r="L25" s="42">
        <f t="shared" si="4"/>
        <v>7350946</v>
      </c>
      <c r="M25" s="42">
        <f t="shared" si="4"/>
        <v>101623856</v>
      </c>
      <c r="N25" s="42">
        <f t="shared" si="4"/>
        <v>123174843</v>
      </c>
      <c r="O25" s="42">
        <f t="shared" si="4"/>
        <v>10040439</v>
      </c>
      <c r="P25" s="42">
        <f t="shared" si="4"/>
        <v>12790461</v>
      </c>
      <c r="Q25" s="42">
        <f t="shared" si="4"/>
        <v>74330787</v>
      </c>
      <c r="R25" s="42">
        <f t="shared" si="4"/>
        <v>97161687</v>
      </c>
      <c r="S25" s="42">
        <f t="shared" si="4"/>
        <v>6931978</v>
      </c>
      <c r="T25" s="42">
        <f t="shared" si="4"/>
        <v>6927201</v>
      </c>
      <c r="U25" s="42">
        <f t="shared" si="4"/>
        <v>6916669</v>
      </c>
      <c r="V25" s="42">
        <f t="shared" si="4"/>
        <v>20775848</v>
      </c>
      <c r="W25" s="42">
        <f t="shared" si="4"/>
        <v>391389803</v>
      </c>
      <c r="X25" s="42">
        <f t="shared" si="4"/>
        <v>428378033</v>
      </c>
      <c r="Y25" s="42">
        <f t="shared" si="4"/>
        <v>-36988230</v>
      </c>
      <c r="Z25" s="43">
        <f>+IF(X25&lt;&gt;0,+(Y25/X25)*100,0)</f>
        <v>-8.634483365303655</v>
      </c>
      <c r="AA25" s="40">
        <f>+AA5+AA9+AA15+AA19+AA24</f>
        <v>428378033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281118707</v>
      </c>
      <c r="D28" s="19">
        <f>SUM(D29:D31)</f>
        <v>0</v>
      </c>
      <c r="E28" s="20">
        <f t="shared" si="5"/>
        <v>222891178</v>
      </c>
      <c r="F28" s="21">
        <f t="shared" si="5"/>
        <v>221563485</v>
      </c>
      <c r="G28" s="21">
        <f t="shared" si="5"/>
        <v>14931452</v>
      </c>
      <c r="H28" s="21">
        <f t="shared" si="5"/>
        <v>15407729</v>
      </c>
      <c r="I28" s="21">
        <f t="shared" si="5"/>
        <v>20620998</v>
      </c>
      <c r="J28" s="21">
        <f t="shared" si="5"/>
        <v>50960179</v>
      </c>
      <c r="K28" s="21">
        <f t="shared" si="5"/>
        <v>12694400</v>
      </c>
      <c r="L28" s="21">
        <f t="shared" si="5"/>
        <v>17618554</v>
      </c>
      <c r="M28" s="21">
        <f t="shared" si="5"/>
        <v>14031659</v>
      </c>
      <c r="N28" s="21">
        <f t="shared" si="5"/>
        <v>44344613</v>
      </c>
      <c r="O28" s="21">
        <f t="shared" si="5"/>
        <v>13895807</v>
      </c>
      <c r="P28" s="21">
        <f t="shared" si="5"/>
        <v>14048983</v>
      </c>
      <c r="Q28" s="21">
        <f t="shared" si="5"/>
        <v>12772785</v>
      </c>
      <c r="R28" s="21">
        <f t="shared" si="5"/>
        <v>40717575</v>
      </c>
      <c r="S28" s="21">
        <f t="shared" si="5"/>
        <v>9648177</v>
      </c>
      <c r="T28" s="21">
        <f t="shared" si="5"/>
        <v>10325368</v>
      </c>
      <c r="U28" s="21">
        <f t="shared" si="5"/>
        <v>16125309</v>
      </c>
      <c r="V28" s="21">
        <f t="shared" si="5"/>
        <v>36098854</v>
      </c>
      <c r="W28" s="21">
        <f t="shared" si="5"/>
        <v>172121221</v>
      </c>
      <c r="X28" s="21">
        <f t="shared" si="5"/>
        <v>221563485</v>
      </c>
      <c r="Y28" s="21">
        <f t="shared" si="5"/>
        <v>-49442264</v>
      </c>
      <c r="Z28" s="4">
        <f>+IF(X28&lt;&gt;0,+(Y28/X28)*100,0)</f>
        <v>-22.31516804314574</v>
      </c>
      <c r="AA28" s="19">
        <f>SUM(AA29:AA31)</f>
        <v>221563485</v>
      </c>
    </row>
    <row r="29" spans="1:27" ht="12.75">
      <c r="A29" s="5" t="s">
        <v>32</v>
      </c>
      <c r="B29" s="3"/>
      <c r="C29" s="22">
        <v>69072181</v>
      </c>
      <c r="D29" s="22"/>
      <c r="E29" s="23">
        <v>67413351</v>
      </c>
      <c r="F29" s="24">
        <v>63276276</v>
      </c>
      <c r="G29" s="24">
        <v>4313256</v>
      </c>
      <c r="H29" s="24">
        <v>4896480</v>
      </c>
      <c r="I29" s="24">
        <v>6290724</v>
      </c>
      <c r="J29" s="24">
        <v>15500460</v>
      </c>
      <c r="K29" s="24">
        <v>3322393</v>
      </c>
      <c r="L29" s="24">
        <v>7847806</v>
      </c>
      <c r="M29" s="24">
        <v>4637960</v>
      </c>
      <c r="N29" s="24">
        <v>15808159</v>
      </c>
      <c r="O29" s="24">
        <v>4781972</v>
      </c>
      <c r="P29" s="24">
        <v>4407721</v>
      </c>
      <c r="Q29" s="24">
        <v>5317175</v>
      </c>
      <c r="R29" s="24">
        <v>14506868</v>
      </c>
      <c r="S29" s="24">
        <v>3508519</v>
      </c>
      <c r="T29" s="24">
        <v>3652525</v>
      </c>
      <c r="U29" s="24">
        <v>5793342</v>
      </c>
      <c r="V29" s="24">
        <v>12954386</v>
      </c>
      <c r="W29" s="24">
        <v>58769873</v>
      </c>
      <c r="X29" s="24">
        <v>63276276</v>
      </c>
      <c r="Y29" s="24">
        <v>-4506403</v>
      </c>
      <c r="Z29" s="6">
        <v>-7.12</v>
      </c>
      <c r="AA29" s="22">
        <v>63276276</v>
      </c>
    </row>
    <row r="30" spans="1:27" ht="12.75">
      <c r="A30" s="5" t="s">
        <v>33</v>
      </c>
      <c r="B30" s="3"/>
      <c r="C30" s="25">
        <v>207507335</v>
      </c>
      <c r="D30" s="25"/>
      <c r="E30" s="26">
        <v>151760159</v>
      </c>
      <c r="F30" s="27">
        <v>155269541</v>
      </c>
      <c r="G30" s="27">
        <v>10319143</v>
      </c>
      <c r="H30" s="27">
        <v>10273595</v>
      </c>
      <c r="I30" s="27">
        <v>14004050</v>
      </c>
      <c r="J30" s="27">
        <v>34596788</v>
      </c>
      <c r="K30" s="27">
        <v>9287099</v>
      </c>
      <c r="L30" s="27">
        <v>9092168</v>
      </c>
      <c r="M30" s="27">
        <v>9225082</v>
      </c>
      <c r="N30" s="27">
        <v>27604349</v>
      </c>
      <c r="O30" s="27">
        <v>8711312</v>
      </c>
      <c r="P30" s="27">
        <v>9463220</v>
      </c>
      <c r="Q30" s="27">
        <v>6490321</v>
      </c>
      <c r="R30" s="27">
        <v>24664853</v>
      </c>
      <c r="S30" s="27">
        <v>6010851</v>
      </c>
      <c r="T30" s="27">
        <v>6545052</v>
      </c>
      <c r="U30" s="27">
        <v>9336969</v>
      </c>
      <c r="V30" s="27">
        <v>21892872</v>
      </c>
      <c r="W30" s="27">
        <v>108758862</v>
      </c>
      <c r="X30" s="27">
        <v>155269541</v>
      </c>
      <c r="Y30" s="27">
        <v>-46510679</v>
      </c>
      <c r="Z30" s="7">
        <v>-29.95</v>
      </c>
      <c r="AA30" s="25">
        <v>155269541</v>
      </c>
    </row>
    <row r="31" spans="1:27" ht="12.75">
      <c r="A31" s="5" t="s">
        <v>34</v>
      </c>
      <c r="B31" s="3"/>
      <c r="C31" s="22">
        <v>4539191</v>
      </c>
      <c r="D31" s="22"/>
      <c r="E31" s="23">
        <v>3717668</v>
      </c>
      <c r="F31" s="24">
        <v>3017668</v>
      </c>
      <c r="G31" s="24">
        <v>299053</v>
      </c>
      <c r="H31" s="24">
        <v>237654</v>
      </c>
      <c r="I31" s="24">
        <v>326224</v>
      </c>
      <c r="J31" s="24">
        <v>862931</v>
      </c>
      <c r="K31" s="24">
        <v>84908</v>
      </c>
      <c r="L31" s="24">
        <v>678580</v>
      </c>
      <c r="M31" s="24">
        <v>168617</v>
      </c>
      <c r="N31" s="24">
        <v>932105</v>
      </c>
      <c r="O31" s="24">
        <v>402523</v>
      </c>
      <c r="P31" s="24">
        <v>178042</v>
      </c>
      <c r="Q31" s="24">
        <v>965289</v>
      </c>
      <c r="R31" s="24">
        <v>1545854</v>
      </c>
      <c r="S31" s="24">
        <v>128807</v>
      </c>
      <c r="T31" s="24">
        <v>127791</v>
      </c>
      <c r="U31" s="24">
        <v>994998</v>
      </c>
      <c r="V31" s="24">
        <v>1251596</v>
      </c>
      <c r="W31" s="24">
        <v>4592486</v>
      </c>
      <c r="X31" s="24">
        <v>3017668</v>
      </c>
      <c r="Y31" s="24">
        <v>1574818</v>
      </c>
      <c r="Z31" s="6">
        <v>52.19</v>
      </c>
      <c r="AA31" s="22">
        <v>3017668</v>
      </c>
    </row>
    <row r="32" spans="1:27" ht="12.75">
      <c r="A32" s="2" t="s">
        <v>35</v>
      </c>
      <c r="B32" s="3"/>
      <c r="C32" s="19">
        <f aca="true" t="shared" si="6" ref="C32:Y32">SUM(C33:C37)</f>
        <v>27772983</v>
      </c>
      <c r="D32" s="19">
        <f>SUM(D33:D37)</f>
        <v>0</v>
      </c>
      <c r="E32" s="20">
        <f t="shared" si="6"/>
        <v>29811783</v>
      </c>
      <c r="F32" s="21">
        <f t="shared" si="6"/>
        <v>26778841</v>
      </c>
      <c r="G32" s="21">
        <f t="shared" si="6"/>
        <v>1736558</v>
      </c>
      <c r="H32" s="21">
        <f t="shared" si="6"/>
        <v>3086236</v>
      </c>
      <c r="I32" s="21">
        <f t="shared" si="6"/>
        <v>1615890</v>
      </c>
      <c r="J32" s="21">
        <f t="shared" si="6"/>
        <v>6438684</v>
      </c>
      <c r="K32" s="21">
        <f t="shared" si="6"/>
        <v>622019</v>
      </c>
      <c r="L32" s="21">
        <f t="shared" si="6"/>
        <v>1489736</v>
      </c>
      <c r="M32" s="21">
        <f t="shared" si="6"/>
        <v>2932001</v>
      </c>
      <c r="N32" s="21">
        <f t="shared" si="6"/>
        <v>5043756</v>
      </c>
      <c r="O32" s="21">
        <f t="shared" si="6"/>
        <v>2046566</v>
      </c>
      <c r="P32" s="21">
        <f t="shared" si="6"/>
        <v>2150434</v>
      </c>
      <c r="Q32" s="21">
        <f t="shared" si="6"/>
        <v>1804518</v>
      </c>
      <c r="R32" s="21">
        <f t="shared" si="6"/>
        <v>6001518</v>
      </c>
      <c r="S32" s="21">
        <f t="shared" si="6"/>
        <v>1467346</v>
      </c>
      <c r="T32" s="21">
        <f t="shared" si="6"/>
        <v>1484588</v>
      </c>
      <c r="U32" s="21">
        <f t="shared" si="6"/>
        <v>1723974</v>
      </c>
      <c r="V32" s="21">
        <f t="shared" si="6"/>
        <v>4675908</v>
      </c>
      <c r="W32" s="21">
        <f t="shared" si="6"/>
        <v>22159866</v>
      </c>
      <c r="X32" s="21">
        <f t="shared" si="6"/>
        <v>26778841</v>
      </c>
      <c r="Y32" s="21">
        <f t="shared" si="6"/>
        <v>-4618975</v>
      </c>
      <c r="Z32" s="4">
        <f>+IF(X32&lt;&gt;0,+(Y32/X32)*100,0)</f>
        <v>-17.248599369927923</v>
      </c>
      <c r="AA32" s="19">
        <f>SUM(AA33:AA37)</f>
        <v>26778841</v>
      </c>
    </row>
    <row r="33" spans="1:27" ht="12.75">
      <c r="A33" s="5" t="s">
        <v>36</v>
      </c>
      <c r="B33" s="3"/>
      <c r="C33" s="22">
        <v>7280273</v>
      </c>
      <c r="D33" s="22"/>
      <c r="E33" s="23">
        <v>8929937</v>
      </c>
      <c r="F33" s="24">
        <v>11682314</v>
      </c>
      <c r="G33" s="24">
        <v>332814</v>
      </c>
      <c r="H33" s="24">
        <v>1859237</v>
      </c>
      <c r="I33" s="24">
        <v>815977</v>
      </c>
      <c r="J33" s="24">
        <v>3008028</v>
      </c>
      <c r="K33" s="24">
        <v>86533</v>
      </c>
      <c r="L33" s="24">
        <v>1404436</v>
      </c>
      <c r="M33" s="24">
        <v>1929956</v>
      </c>
      <c r="N33" s="24">
        <v>3420925</v>
      </c>
      <c r="O33" s="24">
        <v>1818857</v>
      </c>
      <c r="P33" s="24">
        <v>1558248</v>
      </c>
      <c r="Q33" s="24">
        <v>1457646</v>
      </c>
      <c r="R33" s="24">
        <v>4834751</v>
      </c>
      <c r="S33" s="24">
        <v>1412246</v>
      </c>
      <c r="T33" s="24">
        <v>1484588</v>
      </c>
      <c r="U33" s="24">
        <v>1717049</v>
      </c>
      <c r="V33" s="24">
        <v>4613883</v>
      </c>
      <c r="W33" s="24">
        <v>15877587</v>
      </c>
      <c r="X33" s="24">
        <v>11682314</v>
      </c>
      <c r="Y33" s="24">
        <v>4195273</v>
      </c>
      <c r="Z33" s="6">
        <v>35.91</v>
      </c>
      <c r="AA33" s="22">
        <v>11682314</v>
      </c>
    </row>
    <row r="34" spans="1:27" ht="12.75">
      <c r="A34" s="5" t="s">
        <v>37</v>
      </c>
      <c r="B34" s="3"/>
      <c r="C34" s="22">
        <v>2015682</v>
      </c>
      <c r="D34" s="22"/>
      <c r="E34" s="23">
        <v>1500000</v>
      </c>
      <c r="F34" s="24">
        <v>800000</v>
      </c>
      <c r="G34" s="24"/>
      <c r="H34" s="24"/>
      <c r="I34" s="24">
        <v>191444</v>
      </c>
      <c r="J34" s="24">
        <v>191444</v>
      </c>
      <c r="K34" s="24">
        <v>87028</v>
      </c>
      <c r="L34" s="24">
        <v>85300</v>
      </c>
      <c r="M34" s="24">
        <v>81260</v>
      </c>
      <c r="N34" s="24">
        <v>253588</v>
      </c>
      <c r="O34" s="24">
        <v>181300</v>
      </c>
      <c r="P34" s="24">
        <v>87927</v>
      </c>
      <c r="Q34" s="24"/>
      <c r="R34" s="24">
        <v>269227</v>
      </c>
      <c r="S34" s="24"/>
      <c r="T34" s="24"/>
      <c r="U34" s="24"/>
      <c r="V34" s="24"/>
      <c r="W34" s="24">
        <v>714259</v>
      </c>
      <c r="X34" s="24">
        <v>800000</v>
      </c>
      <c r="Y34" s="24">
        <v>-85741</v>
      </c>
      <c r="Z34" s="6">
        <v>-10.72</v>
      </c>
      <c r="AA34" s="22">
        <v>800000</v>
      </c>
    </row>
    <row r="35" spans="1:27" ht="12.75">
      <c r="A35" s="5" t="s">
        <v>38</v>
      </c>
      <c r="B35" s="3"/>
      <c r="C35" s="22">
        <v>12638479</v>
      </c>
      <c r="D35" s="22"/>
      <c r="E35" s="23">
        <v>13903585</v>
      </c>
      <c r="F35" s="24">
        <v>11418266</v>
      </c>
      <c r="G35" s="24">
        <v>1114122</v>
      </c>
      <c r="H35" s="24">
        <v>1107899</v>
      </c>
      <c r="I35" s="24">
        <v>7463</v>
      </c>
      <c r="J35" s="24">
        <v>2229484</v>
      </c>
      <c r="K35" s="24"/>
      <c r="L35" s="24"/>
      <c r="M35" s="24">
        <v>67075</v>
      </c>
      <c r="N35" s="24">
        <v>67075</v>
      </c>
      <c r="O35" s="24">
        <v>33650</v>
      </c>
      <c r="P35" s="24"/>
      <c r="Q35" s="24"/>
      <c r="R35" s="24">
        <v>33650</v>
      </c>
      <c r="S35" s="24">
        <v>55100</v>
      </c>
      <c r="T35" s="24"/>
      <c r="U35" s="24">
        <v>6925</v>
      </c>
      <c r="V35" s="24">
        <v>62025</v>
      </c>
      <c r="W35" s="24">
        <v>2392234</v>
      </c>
      <c r="X35" s="24">
        <v>11418266</v>
      </c>
      <c r="Y35" s="24">
        <v>-9026032</v>
      </c>
      <c r="Z35" s="6">
        <v>-79.05</v>
      </c>
      <c r="AA35" s="22">
        <v>11418266</v>
      </c>
    </row>
    <row r="36" spans="1:27" ht="12.75">
      <c r="A36" s="5" t="s">
        <v>39</v>
      </c>
      <c r="B36" s="3"/>
      <c r="C36" s="22">
        <v>5838549</v>
      </c>
      <c r="D36" s="22"/>
      <c r="E36" s="23">
        <v>5478261</v>
      </c>
      <c r="F36" s="24">
        <v>2878261</v>
      </c>
      <c r="G36" s="24">
        <v>289622</v>
      </c>
      <c r="H36" s="24">
        <v>119100</v>
      </c>
      <c r="I36" s="24">
        <v>601006</v>
      </c>
      <c r="J36" s="24">
        <v>1009728</v>
      </c>
      <c r="K36" s="24">
        <v>448458</v>
      </c>
      <c r="L36" s="24"/>
      <c r="M36" s="24">
        <v>853710</v>
      </c>
      <c r="N36" s="24">
        <v>1302168</v>
      </c>
      <c r="O36" s="24">
        <v>12759</v>
      </c>
      <c r="P36" s="24">
        <v>504259</v>
      </c>
      <c r="Q36" s="24">
        <v>346872</v>
      </c>
      <c r="R36" s="24">
        <v>863890</v>
      </c>
      <c r="S36" s="24"/>
      <c r="T36" s="24"/>
      <c r="U36" s="24"/>
      <c r="V36" s="24"/>
      <c r="W36" s="24">
        <v>3175786</v>
      </c>
      <c r="X36" s="24">
        <v>2878261</v>
      </c>
      <c r="Y36" s="24">
        <v>297525</v>
      </c>
      <c r="Z36" s="6">
        <v>10.34</v>
      </c>
      <c r="AA36" s="22">
        <v>2878261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139493266</v>
      </c>
      <c r="D38" s="19">
        <f>SUM(D39:D41)</f>
        <v>0</v>
      </c>
      <c r="E38" s="20">
        <f t="shared" si="7"/>
        <v>74412819</v>
      </c>
      <c r="F38" s="21">
        <f t="shared" si="7"/>
        <v>89177140</v>
      </c>
      <c r="G38" s="21">
        <f t="shared" si="7"/>
        <v>6150970</v>
      </c>
      <c r="H38" s="21">
        <f t="shared" si="7"/>
        <v>6626960</v>
      </c>
      <c r="I38" s="21">
        <f t="shared" si="7"/>
        <v>3646742</v>
      </c>
      <c r="J38" s="21">
        <f t="shared" si="7"/>
        <v>16424672</v>
      </c>
      <c r="K38" s="21">
        <f t="shared" si="7"/>
        <v>7003251</v>
      </c>
      <c r="L38" s="21">
        <f t="shared" si="7"/>
        <v>3510486</v>
      </c>
      <c r="M38" s="21">
        <f t="shared" si="7"/>
        <v>9397314</v>
      </c>
      <c r="N38" s="21">
        <f t="shared" si="7"/>
        <v>19911051</v>
      </c>
      <c r="O38" s="21">
        <f t="shared" si="7"/>
        <v>2930965</v>
      </c>
      <c r="P38" s="21">
        <f t="shared" si="7"/>
        <v>7139567</v>
      </c>
      <c r="Q38" s="21">
        <f t="shared" si="7"/>
        <v>8407741</v>
      </c>
      <c r="R38" s="21">
        <f t="shared" si="7"/>
        <v>18478273</v>
      </c>
      <c r="S38" s="21">
        <f t="shared" si="7"/>
        <v>4672984</v>
      </c>
      <c r="T38" s="21">
        <f t="shared" si="7"/>
        <v>8800883</v>
      </c>
      <c r="U38" s="21">
        <f t="shared" si="7"/>
        <v>15746175</v>
      </c>
      <c r="V38" s="21">
        <f t="shared" si="7"/>
        <v>29220042</v>
      </c>
      <c r="W38" s="21">
        <f t="shared" si="7"/>
        <v>84034038</v>
      </c>
      <c r="X38" s="21">
        <f t="shared" si="7"/>
        <v>89177140</v>
      </c>
      <c r="Y38" s="21">
        <f t="shared" si="7"/>
        <v>-5143102</v>
      </c>
      <c r="Z38" s="4">
        <f>+IF(X38&lt;&gt;0,+(Y38/X38)*100,0)</f>
        <v>-5.76728744608764</v>
      </c>
      <c r="AA38" s="19">
        <f>SUM(AA39:AA41)</f>
        <v>89177140</v>
      </c>
    </row>
    <row r="39" spans="1:27" ht="12.75">
      <c r="A39" s="5" t="s">
        <v>42</v>
      </c>
      <c r="B39" s="3"/>
      <c r="C39" s="22">
        <v>12840867</v>
      </c>
      <c r="D39" s="22"/>
      <c r="E39" s="23">
        <v>14315163</v>
      </c>
      <c r="F39" s="24">
        <v>10174076</v>
      </c>
      <c r="G39" s="24">
        <v>553923</v>
      </c>
      <c r="H39" s="24">
        <v>901754</v>
      </c>
      <c r="I39" s="24">
        <v>1472084</v>
      </c>
      <c r="J39" s="24">
        <v>2927761</v>
      </c>
      <c r="K39" s="24">
        <v>908080</v>
      </c>
      <c r="L39" s="24">
        <v>495393</v>
      </c>
      <c r="M39" s="24">
        <v>1336200</v>
      </c>
      <c r="N39" s="24">
        <v>2739673</v>
      </c>
      <c r="O39" s="24">
        <v>747429</v>
      </c>
      <c r="P39" s="24">
        <v>841412</v>
      </c>
      <c r="Q39" s="24">
        <v>636206</v>
      </c>
      <c r="R39" s="24">
        <v>2225047</v>
      </c>
      <c r="S39" s="24">
        <v>463539</v>
      </c>
      <c r="T39" s="24">
        <v>1099641</v>
      </c>
      <c r="U39" s="24">
        <v>546070</v>
      </c>
      <c r="V39" s="24">
        <v>2109250</v>
      </c>
      <c r="W39" s="24">
        <v>10001731</v>
      </c>
      <c r="X39" s="24">
        <v>10174076</v>
      </c>
      <c r="Y39" s="24">
        <v>-172345</v>
      </c>
      <c r="Z39" s="6">
        <v>-1.69</v>
      </c>
      <c r="AA39" s="22">
        <v>10174076</v>
      </c>
    </row>
    <row r="40" spans="1:27" ht="12.75">
      <c r="A40" s="5" t="s">
        <v>43</v>
      </c>
      <c r="B40" s="3"/>
      <c r="C40" s="22">
        <v>102470837</v>
      </c>
      <c r="D40" s="22"/>
      <c r="E40" s="23">
        <v>31447656</v>
      </c>
      <c r="F40" s="24">
        <v>51305064</v>
      </c>
      <c r="G40" s="24">
        <v>3713395</v>
      </c>
      <c r="H40" s="24">
        <v>2841554</v>
      </c>
      <c r="I40" s="24">
        <v>291006</v>
      </c>
      <c r="J40" s="24">
        <v>6845955</v>
      </c>
      <c r="K40" s="24">
        <v>4176344</v>
      </c>
      <c r="L40" s="24">
        <v>1101341</v>
      </c>
      <c r="M40" s="24">
        <v>6146508</v>
      </c>
      <c r="N40" s="24">
        <v>11424193</v>
      </c>
      <c r="O40" s="24">
        <v>280044</v>
      </c>
      <c r="P40" s="24">
        <v>4414503</v>
      </c>
      <c r="Q40" s="24">
        <v>5717223</v>
      </c>
      <c r="R40" s="24">
        <v>10411770</v>
      </c>
      <c r="S40" s="24">
        <v>325793</v>
      </c>
      <c r="T40" s="24">
        <v>5817590</v>
      </c>
      <c r="U40" s="24">
        <v>13316453</v>
      </c>
      <c r="V40" s="24">
        <v>19459836</v>
      </c>
      <c r="W40" s="24">
        <v>48141754</v>
      </c>
      <c r="X40" s="24">
        <v>51305064</v>
      </c>
      <c r="Y40" s="24">
        <v>-3163310</v>
      </c>
      <c r="Z40" s="6">
        <v>-6.17</v>
      </c>
      <c r="AA40" s="22">
        <v>51305064</v>
      </c>
    </row>
    <row r="41" spans="1:27" ht="12.75">
      <c r="A41" s="5" t="s">
        <v>44</v>
      </c>
      <c r="B41" s="3"/>
      <c r="C41" s="22">
        <v>24181562</v>
      </c>
      <c r="D41" s="22"/>
      <c r="E41" s="23">
        <v>28650000</v>
      </c>
      <c r="F41" s="24">
        <v>27698000</v>
      </c>
      <c r="G41" s="24">
        <v>1883652</v>
      </c>
      <c r="H41" s="24">
        <v>2883652</v>
      </c>
      <c r="I41" s="24">
        <v>1883652</v>
      </c>
      <c r="J41" s="24">
        <v>6650956</v>
      </c>
      <c r="K41" s="24">
        <v>1918827</v>
      </c>
      <c r="L41" s="24">
        <v>1913752</v>
      </c>
      <c r="M41" s="24">
        <v>1914606</v>
      </c>
      <c r="N41" s="24">
        <v>5747185</v>
      </c>
      <c r="O41" s="24">
        <v>1903492</v>
      </c>
      <c r="P41" s="24">
        <v>1883652</v>
      </c>
      <c r="Q41" s="24">
        <v>2054312</v>
      </c>
      <c r="R41" s="24">
        <v>5841456</v>
      </c>
      <c r="S41" s="24">
        <v>3883652</v>
      </c>
      <c r="T41" s="24">
        <v>1883652</v>
      </c>
      <c r="U41" s="24">
        <v>1883652</v>
      </c>
      <c r="V41" s="24">
        <v>7650956</v>
      </c>
      <c r="W41" s="24">
        <v>25890553</v>
      </c>
      <c r="X41" s="24">
        <v>27698000</v>
      </c>
      <c r="Y41" s="24">
        <v>-1807447</v>
      </c>
      <c r="Z41" s="6">
        <v>-6.53</v>
      </c>
      <c r="AA41" s="22">
        <v>27698000</v>
      </c>
    </row>
    <row r="42" spans="1:27" ht="12.75">
      <c r="A42" s="2" t="s">
        <v>45</v>
      </c>
      <c r="B42" s="8"/>
      <c r="C42" s="19">
        <f aca="true" t="shared" si="8" ref="C42:Y42">SUM(C43:C46)</f>
        <v>21364283</v>
      </c>
      <c r="D42" s="19">
        <f>SUM(D43:D46)</f>
        <v>0</v>
      </c>
      <c r="E42" s="20">
        <f t="shared" si="8"/>
        <v>9911576</v>
      </c>
      <c r="F42" s="21">
        <f t="shared" si="8"/>
        <v>11045873</v>
      </c>
      <c r="G42" s="21">
        <f t="shared" si="8"/>
        <v>952247</v>
      </c>
      <c r="H42" s="21">
        <f t="shared" si="8"/>
        <v>205197</v>
      </c>
      <c r="I42" s="21">
        <f t="shared" si="8"/>
        <v>1038926</v>
      </c>
      <c r="J42" s="21">
        <f t="shared" si="8"/>
        <v>2196370</v>
      </c>
      <c r="K42" s="21">
        <f t="shared" si="8"/>
        <v>807320</v>
      </c>
      <c r="L42" s="21">
        <f t="shared" si="8"/>
        <v>1443704</v>
      </c>
      <c r="M42" s="21">
        <f t="shared" si="8"/>
        <v>920046</v>
      </c>
      <c r="N42" s="21">
        <f t="shared" si="8"/>
        <v>3171070</v>
      </c>
      <c r="O42" s="21">
        <f t="shared" si="8"/>
        <v>723116</v>
      </c>
      <c r="P42" s="21">
        <f t="shared" si="8"/>
        <v>864640</v>
      </c>
      <c r="Q42" s="21">
        <f t="shared" si="8"/>
        <v>257098</v>
      </c>
      <c r="R42" s="21">
        <f t="shared" si="8"/>
        <v>1844854</v>
      </c>
      <c r="S42" s="21">
        <f t="shared" si="8"/>
        <v>691421</v>
      </c>
      <c r="T42" s="21">
        <f t="shared" si="8"/>
        <v>667976</v>
      </c>
      <c r="U42" s="21">
        <f t="shared" si="8"/>
        <v>2036670</v>
      </c>
      <c r="V42" s="21">
        <f t="shared" si="8"/>
        <v>3396067</v>
      </c>
      <c r="W42" s="21">
        <f t="shared" si="8"/>
        <v>10608361</v>
      </c>
      <c r="X42" s="21">
        <f t="shared" si="8"/>
        <v>11045873</v>
      </c>
      <c r="Y42" s="21">
        <f t="shared" si="8"/>
        <v>-437512</v>
      </c>
      <c r="Z42" s="4">
        <f>+IF(X42&lt;&gt;0,+(Y42/X42)*100,0)</f>
        <v>-3.960863935335849</v>
      </c>
      <c r="AA42" s="19">
        <f>SUM(AA43:AA46)</f>
        <v>11045873</v>
      </c>
    </row>
    <row r="43" spans="1:27" ht="12.75">
      <c r="A43" s="5" t="s">
        <v>46</v>
      </c>
      <c r="B43" s="3"/>
      <c r="C43" s="22">
        <v>20235513</v>
      </c>
      <c r="D43" s="22"/>
      <c r="E43" s="23">
        <v>7200907</v>
      </c>
      <c r="F43" s="24">
        <v>8700907</v>
      </c>
      <c r="G43" s="24">
        <v>860531</v>
      </c>
      <c r="H43" s="24">
        <v>100754</v>
      </c>
      <c r="I43" s="24">
        <v>910052</v>
      </c>
      <c r="J43" s="24">
        <v>1871337</v>
      </c>
      <c r="K43" s="24">
        <v>807320</v>
      </c>
      <c r="L43" s="24">
        <v>1296333</v>
      </c>
      <c r="M43" s="24">
        <v>767191</v>
      </c>
      <c r="N43" s="24">
        <v>2870844</v>
      </c>
      <c r="O43" s="24">
        <v>566418</v>
      </c>
      <c r="P43" s="24">
        <v>706193</v>
      </c>
      <c r="Q43" s="24">
        <v>47196</v>
      </c>
      <c r="R43" s="24">
        <v>1319807</v>
      </c>
      <c r="S43" s="24">
        <v>519609</v>
      </c>
      <c r="T43" s="24">
        <v>494539</v>
      </c>
      <c r="U43" s="24">
        <v>1879844</v>
      </c>
      <c r="V43" s="24">
        <v>2893992</v>
      </c>
      <c r="W43" s="24">
        <v>8955980</v>
      </c>
      <c r="X43" s="24">
        <v>8700907</v>
      </c>
      <c r="Y43" s="24">
        <v>255073</v>
      </c>
      <c r="Z43" s="6">
        <v>2.93</v>
      </c>
      <c r="AA43" s="22">
        <v>8700907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1128770</v>
      </c>
      <c r="D46" s="22"/>
      <c r="E46" s="23">
        <v>2710669</v>
      </c>
      <c r="F46" s="24">
        <v>2344966</v>
      </c>
      <c r="G46" s="24">
        <v>91716</v>
      </c>
      <c r="H46" s="24">
        <v>104443</v>
      </c>
      <c r="I46" s="24">
        <v>128874</v>
      </c>
      <c r="J46" s="24">
        <v>325033</v>
      </c>
      <c r="K46" s="24"/>
      <c r="L46" s="24">
        <v>147371</v>
      </c>
      <c r="M46" s="24">
        <v>152855</v>
      </c>
      <c r="N46" s="24">
        <v>300226</v>
      </c>
      <c r="O46" s="24">
        <v>156698</v>
      </c>
      <c r="P46" s="24">
        <v>158447</v>
      </c>
      <c r="Q46" s="24">
        <v>209902</v>
      </c>
      <c r="R46" s="24">
        <v>525047</v>
      </c>
      <c r="S46" s="24">
        <v>171812</v>
      </c>
      <c r="T46" s="24">
        <v>173437</v>
      </c>
      <c r="U46" s="24">
        <v>156826</v>
      </c>
      <c r="V46" s="24">
        <v>502075</v>
      </c>
      <c r="W46" s="24">
        <v>1652381</v>
      </c>
      <c r="X46" s="24">
        <v>2344966</v>
      </c>
      <c r="Y46" s="24">
        <v>-692585</v>
      </c>
      <c r="Z46" s="6">
        <v>-29.53</v>
      </c>
      <c r="AA46" s="22">
        <v>2344966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469749239</v>
      </c>
      <c r="D48" s="40">
        <f>+D28+D32+D38+D42+D47</f>
        <v>0</v>
      </c>
      <c r="E48" s="41">
        <f t="shared" si="9"/>
        <v>337027356</v>
      </c>
      <c r="F48" s="42">
        <f t="shared" si="9"/>
        <v>348565339</v>
      </c>
      <c r="G48" s="42">
        <f t="shared" si="9"/>
        <v>23771227</v>
      </c>
      <c r="H48" s="42">
        <f t="shared" si="9"/>
        <v>25326122</v>
      </c>
      <c r="I48" s="42">
        <f t="shared" si="9"/>
        <v>26922556</v>
      </c>
      <c r="J48" s="42">
        <f t="shared" si="9"/>
        <v>76019905</v>
      </c>
      <c r="K48" s="42">
        <f t="shared" si="9"/>
        <v>21126990</v>
      </c>
      <c r="L48" s="42">
        <f t="shared" si="9"/>
        <v>24062480</v>
      </c>
      <c r="M48" s="42">
        <f t="shared" si="9"/>
        <v>27281020</v>
      </c>
      <c r="N48" s="42">
        <f t="shared" si="9"/>
        <v>72470490</v>
      </c>
      <c r="O48" s="42">
        <f t="shared" si="9"/>
        <v>19596454</v>
      </c>
      <c r="P48" s="42">
        <f t="shared" si="9"/>
        <v>24203624</v>
      </c>
      <c r="Q48" s="42">
        <f t="shared" si="9"/>
        <v>23242142</v>
      </c>
      <c r="R48" s="42">
        <f t="shared" si="9"/>
        <v>67042220</v>
      </c>
      <c r="S48" s="42">
        <f t="shared" si="9"/>
        <v>16479928</v>
      </c>
      <c r="T48" s="42">
        <f t="shared" si="9"/>
        <v>21278815</v>
      </c>
      <c r="U48" s="42">
        <f t="shared" si="9"/>
        <v>35632128</v>
      </c>
      <c r="V48" s="42">
        <f t="shared" si="9"/>
        <v>73390871</v>
      </c>
      <c r="W48" s="42">
        <f t="shared" si="9"/>
        <v>288923486</v>
      </c>
      <c r="X48" s="42">
        <f t="shared" si="9"/>
        <v>348565339</v>
      </c>
      <c r="Y48" s="42">
        <f t="shared" si="9"/>
        <v>-59641853</v>
      </c>
      <c r="Z48" s="43">
        <f>+IF(X48&lt;&gt;0,+(Y48/X48)*100,0)</f>
        <v>-17.110666588682243</v>
      </c>
      <c r="AA48" s="40">
        <f>+AA28+AA32+AA38+AA42+AA47</f>
        <v>348565339</v>
      </c>
    </row>
    <row r="49" spans="1:27" ht="12.75">
      <c r="A49" s="14" t="s">
        <v>84</v>
      </c>
      <c r="B49" s="15"/>
      <c r="C49" s="44">
        <f aca="true" t="shared" si="10" ref="C49:Y49">+C25-C48</f>
        <v>-46749664</v>
      </c>
      <c r="D49" s="44">
        <f>+D25-D48</f>
        <v>0</v>
      </c>
      <c r="E49" s="45">
        <f t="shared" si="10"/>
        <v>90177433</v>
      </c>
      <c r="F49" s="46">
        <f t="shared" si="10"/>
        <v>79812694</v>
      </c>
      <c r="G49" s="46">
        <f t="shared" si="10"/>
        <v>110608284</v>
      </c>
      <c r="H49" s="46">
        <f t="shared" si="10"/>
        <v>-14450607</v>
      </c>
      <c r="I49" s="46">
        <f t="shared" si="10"/>
        <v>-21900157</v>
      </c>
      <c r="J49" s="46">
        <f t="shared" si="10"/>
        <v>74257520</v>
      </c>
      <c r="K49" s="46">
        <f t="shared" si="10"/>
        <v>-6926949</v>
      </c>
      <c r="L49" s="46">
        <f t="shared" si="10"/>
        <v>-16711534</v>
      </c>
      <c r="M49" s="46">
        <f t="shared" si="10"/>
        <v>74342836</v>
      </c>
      <c r="N49" s="46">
        <f t="shared" si="10"/>
        <v>50704353</v>
      </c>
      <c r="O49" s="46">
        <f t="shared" si="10"/>
        <v>-9556015</v>
      </c>
      <c r="P49" s="46">
        <f t="shared" si="10"/>
        <v>-11413163</v>
      </c>
      <c r="Q49" s="46">
        <f t="shared" si="10"/>
        <v>51088645</v>
      </c>
      <c r="R49" s="46">
        <f t="shared" si="10"/>
        <v>30119467</v>
      </c>
      <c r="S49" s="46">
        <f t="shared" si="10"/>
        <v>-9547950</v>
      </c>
      <c r="T49" s="46">
        <f t="shared" si="10"/>
        <v>-14351614</v>
      </c>
      <c r="U49" s="46">
        <f t="shared" si="10"/>
        <v>-28715459</v>
      </c>
      <c r="V49" s="46">
        <f t="shared" si="10"/>
        <v>-52615023</v>
      </c>
      <c r="W49" s="46">
        <f t="shared" si="10"/>
        <v>102466317</v>
      </c>
      <c r="X49" s="46">
        <f>IF(F25=F48,0,X25-X48)</f>
        <v>79812694</v>
      </c>
      <c r="Y49" s="46">
        <f t="shared" si="10"/>
        <v>22653623</v>
      </c>
      <c r="Z49" s="47">
        <f>+IF(X49&lt;&gt;0,+(Y49/X49)*100,0)</f>
        <v>28.38348370999731</v>
      </c>
      <c r="AA49" s="44">
        <f>+AA25-AA48</f>
        <v>79812694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576763370</v>
      </c>
      <c r="D5" s="19">
        <f>SUM(D6:D8)</f>
        <v>0</v>
      </c>
      <c r="E5" s="20">
        <f t="shared" si="0"/>
        <v>713925115</v>
      </c>
      <c r="F5" s="21">
        <f t="shared" si="0"/>
        <v>776519915</v>
      </c>
      <c r="G5" s="21">
        <f t="shared" si="0"/>
        <v>25368398</v>
      </c>
      <c r="H5" s="21">
        <f t="shared" si="0"/>
        <v>183387016</v>
      </c>
      <c r="I5" s="21">
        <f t="shared" si="0"/>
        <v>10472772</v>
      </c>
      <c r="J5" s="21">
        <f t="shared" si="0"/>
        <v>219228186</v>
      </c>
      <c r="K5" s="21">
        <f t="shared" si="0"/>
        <v>22440126</v>
      </c>
      <c r="L5" s="21">
        <f t="shared" si="0"/>
        <v>9973531</v>
      </c>
      <c r="M5" s="21">
        <f t="shared" si="0"/>
        <v>48382644</v>
      </c>
      <c r="N5" s="21">
        <f t="shared" si="0"/>
        <v>80796301</v>
      </c>
      <c r="O5" s="21">
        <f t="shared" si="0"/>
        <v>135997877</v>
      </c>
      <c r="P5" s="21">
        <f t="shared" si="0"/>
        <v>11573939</v>
      </c>
      <c r="Q5" s="21">
        <f t="shared" si="0"/>
        <v>115201144</v>
      </c>
      <c r="R5" s="21">
        <f t="shared" si="0"/>
        <v>262772960</v>
      </c>
      <c r="S5" s="21">
        <f t="shared" si="0"/>
        <v>10259696</v>
      </c>
      <c r="T5" s="21">
        <f t="shared" si="0"/>
        <v>47539772</v>
      </c>
      <c r="U5" s="21">
        <f t="shared" si="0"/>
        <v>24558504</v>
      </c>
      <c r="V5" s="21">
        <f t="shared" si="0"/>
        <v>82357972</v>
      </c>
      <c r="W5" s="21">
        <f t="shared" si="0"/>
        <v>645155419</v>
      </c>
      <c r="X5" s="21">
        <f t="shared" si="0"/>
        <v>776519915</v>
      </c>
      <c r="Y5" s="21">
        <f t="shared" si="0"/>
        <v>-131364496</v>
      </c>
      <c r="Z5" s="4">
        <f>+IF(X5&lt;&gt;0,+(Y5/X5)*100,0)</f>
        <v>-16.917080098325616</v>
      </c>
      <c r="AA5" s="19">
        <f>SUM(AA6:AA8)</f>
        <v>776519915</v>
      </c>
    </row>
    <row r="6" spans="1:27" ht="12.75">
      <c r="A6" s="5" t="s">
        <v>32</v>
      </c>
      <c r="B6" s="3"/>
      <c r="C6" s="22">
        <v>-988512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577751882</v>
      </c>
      <c r="D7" s="25"/>
      <c r="E7" s="26">
        <v>713925115</v>
      </c>
      <c r="F7" s="27">
        <v>776519915</v>
      </c>
      <c r="G7" s="27">
        <v>25368398</v>
      </c>
      <c r="H7" s="27">
        <v>183387016</v>
      </c>
      <c r="I7" s="27">
        <v>10472772</v>
      </c>
      <c r="J7" s="27">
        <v>219228186</v>
      </c>
      <c r="K7" s="27">
        <v>22440126</v>
      </c>
      <c r="L7" s="27">
        <v>9973531</v>
      </c>
      <c r="M7" s="27">
        <v>48382644</v>
      </c>
      <c r="N7" s="27">
        <v>80796301</v>
      </c>
      <c r="O7" s="27">
        <v>135997877</v>
      </c>
      <c r="P7" s="27">
        <v>11573939</v>
      </c>
      <c r="Q7" s="27">
        <v>115201144</v>
      </c>
      <c r="R7" s="27">
        <v>262772960</v>
      </c>
      <c r="S7" s="27">
        <v>10259696</v>
      </c>
      <c r="T7" s="27">
        <v>47539772</v>
      </c>
      <c r="U7" s="27">
        <v>24558504</v>
      </c>
      <c r="V7" s="27">
        <v>82357972</v>
      </c>
      <c r="W7" s="27">
        <v>645155419</v>
      </c>
      <c r="X7" s="27">
        <v>776519915</v>
      </c>
      <c r="Y7" s="27">
        <v>-131364496</v>
      </c>
      <c r="Z7" s="7">
        <v>-16.92</v>
      </c>
      <c r="AA7" s="25">
        <v>776519915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139676</v>
      </c>
      <c r="D9" s="19">
        <f>SUM(D10:D14)</f>
        <v>0</v>
      </c>
      <c r="E9" s="20">
        <f t="shared" si="1"/>
        <v>153315</v>
      </c>
      <c r="F9" s="21">
        <f t="shared" si="1"/>
        <v>713315</v>
      </c>
      <c r="G9" s="21">
        <f t="shared" si="1"/>
        <v>4907</v>
      </c>
      <c r="H9" s="21">
        <f t="shared" si="1"/>
        <v>5971</v>
      </c>
      <c r="I9" s="21">
        <f t="shared" si="1"/>
        <v>3112</v>
      </c>
      <c r="J9" s="21">
        <f t="shared" si="1"/>
        <v>13990</v>
      </c>
      <c r="K9" s="21">
        <f t="shared" si="1"/>
        <v>4592</v>
      </c>
      <c r="L9" s="21">
        <f t="shared" si="1"/>
        <v>500</v>
      </c>
      <c r="M9" s="21">
        <f t="shared" si="1"/>
        <v>252</v>
      </c>
      <c r="N9" s="21">
        <f t="shared" si="1"/>
        <v>5344</v>
      </c>
      <c r="O9" s="21">
        <f t="shared" si="1"/>
        <v>1829</v>
      </c>
      <c r="P9" s="21">
        <f t="shared" si="1"/>
        <v>0</v>
      </c>
      <c r="Q9" s="21">
        <f t="shared" si="1"/>
        <v>0</v>
      </c>
      <c r="R9" s="21">
        <f t="shared" si="1"/>
        <v>1829</v>
      </c>
      <c r="S9" s="21">
        <f t="shared" si="1"/>
        <v>0</v>
      </c>
      <c r="T9" s="21">
        <f t="shared" si="1"/>
        <v>596000</v>
      </c>
      <c r="U9" s="21">
        <f t="shared" si="1"/>
        <v>3400</v>
      </c>
      <c r="V9" s="21">
        <f t="shared" si="1"/>
        <v>599400</v>
      </c>
      <c r="W9" s="21">
        <f t="shared" si="1"/>
        <v>620563</v>
      </c>
      <c r="X9" s="21">
        <f t="shared" si="1"/>
        <v>713315</v>
      </c>
      <c r="Y9" s="21">
        <f t="shared" si="1"/>
        <v>-92752</v>
      </c>
      <c r="Z9" s="4">
        <f>+IF(X9&lt;&gt;0,+(Y9/X9)*100,0)</f>
        <v>-13.002951010423164</v>
      </c>
      <c r="AA9" s="19">
        <f>SUM(AA10:AA14)</f>
        <v>713315</v>
      </c>
    </row>
    <row r="10" spans="1:27" ht="12.75">
      <c r="A10" s="5" t="s">
        <v>36</v>
      </c>
      <c r="B10" s="3"/>
      <c r="C10" s="22">
        <v>139676</v>
      </c>
      <c r="D10" s="22"/>
      <c r="E10" s="23">
        <v>153315</v>
      </c>
      <c r="F10" s="24">
        <v>713315</v>
      </c>
      <c r="G10" s="24">
        <v>4907</v>
      </c>
      <c r="H10" s="24">
        <v>5971</v>
      </c>
      <c r="I10" s="24">
        <v>3112</v>
      </c>
      <c r="J10" s="24">
        <v>13990</v>
      </c>
      <c r="K10" s="24">
        <v>4592</v>
      </c>
      <c r="L10" s="24">
        <v>500</v>
      </c>
      <c r="M10" s="24">
        <v>252</v>
      </c>
      <c r="N10" s="24">
        <v>5344</v>
      </c>
      <c r="O10" s="24">
        <v>1829</v>
      </c>
      <c r="P10" s="24"/>
      <c r="Q10" s="24"/>
      <c r="R10" s="24">
        <v>1829</v>
      </c>
      <c r="S10" s="24"/>
      <c r="T10" s="24">
        <v>596000</v>
      </c>
      <c r="U10" s="24">
        <v>3400</v>
      </c>
      <c r="V10" s="24">
        <v>599400</v>
      </c>
      <c r="W10" s="24">
        <v>620563</v>
      </c>
      <c r="X10" s="24">
        <v>713315</v>
      </c>
      <c r="Y10" s="24">
        <v>-92752</v>
      </c>
      <c r="Z10" s="6">
        <v>-13</v>
      </c>
      <c r="AA10" s="22">
        <v>713315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905901</v>
      </c>
      <c r="D15" s="19">
        <f>SUM(D16:D18)</f>
        <v>0</v>
      </c>
      <c r="E15" s="20">
        <f t="shared" si="2"/>
        <v>255821</v>
      </c>
      <c r="F15" s="21">
        <f t="shared" si="2"/>
        <v>670821</v>
      </c>
      <c r="G15" s="21">
        <f t="shared" si="2"/>
        <v>63906</v>
      </c>
      <c r="H15" s="21">
        <f t="shared" si="2"/>
        <v>33097</v>
      </c>
      <c r="I15" s="21">
        <f t="shared" si="2"/>
        <v>80233</v>
      </c>
      <c r="J15" s="21">
        <f t="shared" si="2"/>
        <v>177236</v>
      </c>
      <c r="K15" s="21">
        <f t="shared" si="2"/>
        <v>-23035</v>
      </c>
      <c r="L15" s="21">
        <f t="shared" si="2"/>
        <v>2486</v>
      </c>
      <c r="M15" s="21">
        <f t="shared" si="2"/>
        <v>23873</v>
      </c>
      <c r="N15" s="21">
        <f t="shared" si="2"/>
        <v>3324</v>
      </c>
      <c r="O15" s="21">
        <f t="shared" si="2"/>
        <v>39546</v>
      </c>
      <c r="P15" s="21">
        <f t="shared" si="2"/>
        <v>26308</v>
      </c>
      <c r="Q15" s="21">
        <f t="shared" si="2"/>
        <v>24510</v>
      </c>
      <c r="R15" s="21">
        <f t="shared" si="2"/>
        <v>90364</v>
      </c>
      <c r="S15" s="21">
        <f t="shared" si="2"/>
        <v>0</v>
      </c>
      <c r="T15" s="21">
        <f t="shared" si="2"/>
        <v>153</v>
      </c>
      <c r="U15" s="21">
        <f t="shared" si="2"/>
        <v>22930</v>
      </c>
      <c r="V15" s="21">
        <f t="shared" si="2"/>
        <v>23083</v>
      </c>
      <c r="W15" s="21">
        <f t="shared" si="2"/>
        <v>294007</v>
      </c>
      <c r="X15" s="21">
        <f t="shared" si="2"/>
        <v>670821</v>
      </c>
      <c r="Y15" s="21">
        <f t="shared" si="2"/>
        <v>-376814</v>
      </c>
      <c r="Z15" s="4">
        <f>+IF(X15&lt;&gt;0,+(Y15/X15)*100,0)</f>
        <v>-56.17206378452673</v>
      </c>
      <c r="AA15" s="19">
        <f>SUM(AA16:AA18)</f>
        <v>670821</v>
      </c>
    </row>
    <row r="16" spans="1:27" ht="12.75">
      <c r="A16" s="5" t="s">
        <v>42</v>
      </c>
      <c r="B16" s="3"/>
      <c r="C16" s="22">
        <v>804555</v>
      </c>
      <c r="D16" s="22"/>
      <c r="E16" s="23">
        <v>255821</v>
      </c>
      <c r="F16" s="24">
        <v>670821</v>
      </c>
      <c r="G16" s="24">
        <v>63906</v>
      </c>
      <c r="H16" s="24">
        <v>33097</v>
      </c>
      <c r="I16" s="24">
        <v>80233</v>
      </c>
      <c r="J16" s="24">
        <v>177236</v>
      </c>
      <c r="K16" s="24">
        <v>-23035</v>
      </c>
      <c r="L16" s="24">
        <v>2486</v>
      </c>
      <c r="M16" s="24">
        <v>23873</v>
      </c>
      <c r="N16" s="24">
        <v>3324</v>
      </c>
      <c r="O16" s="24">
        <v>39546</v>
      </c>
      <c r="P16" s="24">
        <v>26308</v>
      </c>
      <c r="Q16" s="24">
        <v>24510</v>
      </c>
      <c r="R16" s="24">
        <v>90364</v>
      </c>
      <c r="S16" s="24"/>
      <c r="T16" s="24">
        <v>153</v>
      </c>
      <c r="U16" s="24">
        <v>22930</v>
      </c>
      <c r="V16" s="24">
        <v>23083</v>
      </c>
      <c r="W16" s="24">
        <v>294007</v>
      </c>
      <c r="X16" s="24">
        <v>670821</v>
      </c>
      <c r="Y16" s="24">
        <v>-376814</v>
      </c>
      <c r="Z16" s="6">
        <v>-56.17</v>
      </c>
      <c r="AA16" s="22">
        <v>670821</v>
      </c>
    </row>
    <row r="17" spans="1:27" ht="12.75">
      <c r="A17" s="5" t="s">
        <v>43</v>
      </c>
      <c r="B17" s="3"/>
      <c r="C17" s="22">
        <v>101346</v>
      </c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26957360</v>
      </c>
      <c r="D19" s="19">
        <f>SUM(D20:D23)</f>
        <v>0</v>
      </c>
      <c r="E19" s="20">
        <f t="shared" si="3"/>
        <v>17127293</v>
      </c>
      <c r="F19" s="21">
        <f t="shared" si="3"/>
        <v>31017425</v>
      </c>
      <c r="G19" s="21">
        <f t="shared" si="3"/>
        <v>2300472</v>
      </c>
      <c r="H19" s="21">
        <f t="shared" si="3"/>
        <v>2679321</v>
      </c>
      <c r="I19" s="21">
        <f t="shared" si="3"/>
        <v>2346230</v>
      </c>
      <c r="J19" s="21">
        <f t="shared" si="3"/>
        <v>7326023</v>
      </c>
      <c r="K19" s="21">
        <f t="shared" si="3"/>
        <v>2317805</v>
      </c>
      <c r="L19" s="21">
        <f t="shared" si="3"/>
        <v>2530396</v>
      </c>
      <c r="M19" s="21">
        <f t="shared" si="3"/>
        <v>2369256</v>
      </c>
      <c r="N19" s="21">
        <f t="shared" si="3"/>
        <v>7217457</v>
      </c>
      <c r="O19" s="21">
        <f t="shared" si="3"/>
        <v>2522688</v>
      </c>
      <c r="P19" s="21">
        <f t="shared" si="3"/>
        <v>2448847</v>
      </c>
      <c r="Q19" s="21">
        <f t="shared" si="3"/>
        <v>2342829</v>
      </c>
      <c r="R19" s="21">
        <f t="shared" si="3"/>
        <v>7314364</v>
      </c>
      <c r="S19" s="21">
        <f t="shared" si="3"/>
        <v>2290983</v>
      </c>
      <c r="T19" s="21">
        <f t="shared" si="3"/>
        <v>0</v>
      </c>
      <c r="U19" s="21">
        <f t="shared" si="3"/>
        <v>4783643</v>
      </c>
      <c r="V19" s="21">
        <f t="shared" si="3"/>
        <v>7074626</v>
      </c>
      <c r="W19" s="21">
        <f t="shared" si="3"/>
        <v>28932470</v>
      </c>
      <c r="X19" s="21">
        <f t="shared" si="3"/>
        <v>31017425</v>
      </c>
      <c r="Y19" s="21">
        <f t="shared" si="3"/>
        <v>-2084955</v>
      </c>
      <c r="Z19" s="4">
        <f>+IF(X19&lt;&gt;0,+(Y19/X19)*100,0)</f>
        <v>-6.721882941604599</v>
      </c>
      <c r="AA19" s="19">
        <f>SUM(AA20:AA23)</f>
        <v>31017425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26957360</v>
      </c>
      <c r="D23" s="22"/>
      <c r="E23" s="23">
        <v>17127293</v>
      </c>
      <c r="F23" s="24">
        <v>31017425</v>
      </c>
      <c r="G23" s="24">
        <v>2300472</v>
      </c>
      <c r="H23" s="24">
        <v>2679321</v>
      </c>
      <c r="I23" s="24">
        <v>2346230</v>
      </c>
      <c r="J23" s="24">
        <v>7326023</v>
      </c>
      <c r="K23" s="24">
        <v>2317805</v>
      </c>
      <c r="L23" s="24">
        <v>2530396</v>
      </c>
      <c r="M23" s="24">
        <v>2369256</v>
      </c>
      <c r="N23" s="24">
        <v>7217457</v>
      </c>
      <c r="O23" s="24">
        <v>2522688</v>
      </c>
      <c r="P23" s="24">
        <v>2448847</v>
      </c>
      <c r="Q23" s="24">
        <v>2342829</v>
      </c>
      <c r="R23" s="24">
        <v>7314364</v>
      </c>
      <c r="S23" s="24">
        <v>2290983</v>
      </c>
      <c r="T23" s="24"/>
      <c r="U23" s="24">
        <v>4783643</v>
      </c>
      <c r="V23" s="24">
        <v>7074626</v>
      </c>
      <c r="W23" s="24">
        <v>28932470</v>
      </c>
      <c r="X23" s="24">
        <v>31017425</v>
      </c>
      <c r="Y23" s="24">
        <v>-2084955</v>
      </c>
      <c r="Z23" s="6">
        <v>-6.72</v>
      </c>
      <c r="AA23" s="22">
        <v>31017425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604766307</v>
      </c>
      <c r="D25" s="40">
        <f>+D5+D9+D15+D19+D24</f>
        <v>0</v>
      </c>
      <c r="E25" s="41">
        <f t="shared" si="4"/>
        <v>731461544</v>
      </c>
      <c r="F25" s="42">
        <f t="shared" si="4"/>
        <v>808921476</v>
      </c>
      <c r="G25" s="42">
        <f t="shared" si="4"/>
        <v>27737683</v>
      </c>
      <c r="H25" s="42">
        <f t="shared" si="4"/>
        <v>186105405</v>
      </c>
      <c r="I25" s="42">
        <f t="shared" si="4"/>
        <v>12902347</v>
      </c>
      <c r="J25" s="42">
        <f t="shared" si="4"/>
        <v>226745435</v>
      </c>
      <c r="K25" s="42">
        <f t="shared" si="4"/>
        <v>24739488</v>
      </c>
      <c r="L25" s="42">
        <f t="shared" si="4"/>
        <v>12506913</v>
      </c>
      <c r="M25" s="42">
        <f t="shared" si="4"/>
        <v>50776025</v>
      </c>
      <c r="N25" s="42">
        <f t="shared" si="4"/>
        <v>88022426</v>
      </c>
      <c r="O25" s="42">
        <f t="shared" si="4"/>
        <v>138561940</v>
      </c>
      <c r="P25" s="42">
        <f t="shared" si="4"/>
        <v>14049094</v>
      </c>
      <c r="Q25" s="42">
        <f t="shared" si="4"/>
        <v>117568483</v>
      </c>
      <c r="R25" s="42">
        <f t="shared" si="4"/>
        <v>270179517</v>
      </c>
      <c r="S25" s="42">
        <f t="shared" si="4"/>
        <v>12550679</v>
      </c>
      <c r="T25" s="42">
        <f t="shared" si="4"/>
        <v>48135925</v>
      </c>
      <c r="U25" s="42">
        <f t="shared" si="4"/>
        <v>29368477</v>
      </c>
      <c r="V25" s="42">
        <f t="shared" si="4"/>
        <v>90055081</v>
      </c>
      <c r="W25" s="42">
        <f t="shared" si="4"/>
        <v>675002459</v>
      </c>
      <c r="X25" s="42">
        <f t="shared" si="4"/>
        <v>808921476</v>
      </c>
      <c r="Y25" s="42">
        <f t="shared" si="4"/>
        <v>-133919017</v>
      </c>
      <c r="Z25" s="43">
        <f>+IF(X25&lt;&gt;0,+(Y25/X25)*100,0)</f>
        <v>-16.555255481930114</v>
      </c>
      <c r="AA25" s="40">
        <f>+AA5+AA9+AA15+AA19+AA24</f>
        <v>808921476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496397528</v>
      </c>
      <c r="D28" s="19">
        <f>SUM(D29:D31)</f>
        <v>0</v>
      </c>
      <c r="E28" s="20">
        <f t="shared" si="5"/>
        <v>503942392</v>
      </c>
      <c r="F28" s="21">
        <f t="shared" si="5"/>
        <v>553717331</v>
      </c>
      <c r="G28" s="21">
        <f t="shared" si="5"/>
        <v>21107968</v>
      </c>
      <c r="H28" s="21">
        <f t="shared" si="5"/>
        <v>27593801</v>
      </c>
      <c r="I28" s="21">
        <f t="shared" si="5"/>
        <v>32963112</v>
      </c>
      <c r="J28" s="21">
        <f t="shared" si="5"/>
        <v>81664881</v>
      </c>
      <c r="K28" s="21">
        <f t="shared" si="5"/>
        <v>23215594</v>
      </c>
      <c r="L28" s="21">
        <f t="shared" si="5"/>
        <v>31947661</v>
      </c>
      <c r="M28" s="21">
        <f t="shared" si="5"/>
        <v>30268704</v>
      </c>
      <c r="N28" s="21">
        <f t="shared" si="5"/>
        <v>85431959</v>
      </c>
      <c r="O28" s="21">
        <f t="shared" si="5"/>
        <v>22350341</v>
      </c>
      <c r="P28" s="21">
        <f t="shared" si="5"/>
        <v>34026217</v>
      </c>
      <c r="Q28" s="21">
        <f t="shared" si="5"/>
        <v>20192364</v>
      </c>
      <c r="R28" s="21">
        <f t="shared" si="5"/>
        <v>76568922</v>
      </c>
      <c r="S28" s="21">
        <f t="shared" si="5"/>
        <v>16480542</v>
      </c>
      <c r="T28" s="21">
        <f t="shared" si="5"/>
        <v>27522654</v>
      </c>
      <c r="U28" s="21">
        <f t="shared" si="5"/>
        <v>29006122</v>
      </c>
      <c r="V28" s="21">
        <f t="shared" si="5"/>
        <v>73009318</v>
      </c>
      <c r="W28" s="21">
        <f t="shared" si="5"/>
        <v>316675080</v>
      </c>
      <c r="X28" s="21">
        <f t="shared" si="5"/>
        <v>553717331</v>
      </c>
      <c r="Y28" s="21">
        <f t="shared" si="5"/>
        <v>-237042251</v>
      </c>
      <c r="Z28" s="4">
        <f>+IF(X28&lt;&gt;0,+(Y28/X28)*100,0)</f>
        <v>-42.80925261485088</v>
      </c>
      <c r="AA28" s="19">
        <f>SUM(AA29:AA31)</f>
        <v>553717331</v>
      </c>
    </row>
    <row r="29" spans="1:27" ht="12.75">
      <c r="A29" s="5" t="s">
        <v>32</v>
      </c>
      <c r="B29" s="3"/>
      <c r="C29" s="22">
        <v>46010878</v>
      </c>
      <c r="D29" s="22"/>
      <c r="E29" s="23">
        <v>64354655</v>
      </c>
      <c r="F29" s="24">
        <v>58645001</v>
      </c>
      <c r="G29" s="24">
        <v>4049463</v>
      </c>
      <c r="H29" s="24">
        <v>3318156</v>
      </c>
      <c r="I29" s="24">
        <v>3239363</v>
      </c>
      <c r="J29" s="24">
        <v>10606982</v>
      </c>
      <c r="K29" s="24">
        <v>3839086</v>
      </c>
      <c r="L29" s="24">
        <v>3948990</v>
      </c>
      <c r="M29" s="24">
        <v>3965039</v>
      </c>
      <c r="N29" s="24">
        <v>11753115</v>
      </c>
      <c r="O29" s="24">
        <v>3245563</v>
      </c>
      <c r="P29" s="24">
        <v>3162798</v>
      </c>
      <c r="Q29" s="24">
        <v>3612191</v>
      </c>
      <c r="R29" s="24">
        <v>10020552</v>
      </c>
      <c r="S29" s="24">
        <v>2831548</v>
      </c>
      <c r="T29" s="24">
        <v>3772597</v>
      </c>
      <c r="U29" s="24">
        <v>4156762</v>
      </c>
      <c r="V29" s="24">
        <v>10760907</v>
      </c>
      <c r="W29" s="24">
        <v>43141556</v>
      </c>
      <c r="X29" s="24">
        <v>58645001</v>
      </c>
      <c r="Y29" s="24">
        <v>-15503445</v>
      </c>
      <c r="Z29" s="6">
        <v>-26.44</v>
      </c>
      <c r="AA29" s="22">
        <v>58645001</v>
      </c>
    </row>
    <row r="30" spans="1:27" ht="12.75">
      <c r="A30" s="5" t="s">
        <v>33</v>
      </c>
      <c r="B30" s="3"/>
      <c r="C30" s="25">
        <v>450386650</v>
      </c>
      <c r="D30" s="25"/>
      <c r="E30" s="26">
        <v>439587737</v>
      </c>
      <c r="F30" s="27">
        <v>495072330</v>
      </c>
      <c r="G30" s="27">
        <v>17058505</v>
      </c>
      <c r="H30" s="27">
        <v>24275645</v>
      </c>
      <c r="I30" s="27">
        <v>29723749</v>
      </c>
      <c r="J30" s="27">
        <v>71057899</v>
      </c>
      <c r="K30" s="27">
        <v>19376508</v>
      </c>
      <c r="L30" s="27">
        <v>27998671</v>
      </c>
      <c r="M30" s="27">
        <v>26303665</v>
      </c>
      <c r="N30" s="27">
        <v>73678844</v>
      </c>
      <c r="O30" s="27">
        <v>19104778</v>
      </c>
      <c r="P30" s="27">
        <v>30863419</v>
      </c>
      <c r="Q30" s="27">
        <v>16580173</v>
      </c>
      <c r="R30" s="27">
        <v>66548370</v>
      </c>
      <c r="S30" s="27">
        <v>13648994</v>
      </c>
      <c r="T30" s="27">
        <v>23750057</v>
      </c>
      <c r="U30" s="27">
        <v>24849360</v>
      </c>
      <c r="V30" s="27">
        <v>62248411</v>
      </c>
      <c r="W30" s="27">
        <v>273533524</v>
      </c>
      <c r="X30" s="27">
        <v>495072330</v>
      </c>
      <c r="Y30" s="27">
        <v>-221538806</v>
      </c>
      <c r="Z30" s="7">
        <v>-44.75</v>
      </c>
      <c r="AA30" s="25">
        <v>495072330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8408086</v>
      </c>
      <c r="D32" s="19">
        <f>SUM(D33:D37)</f>
        <v>0</v>
      </c>
      <c r="E32" s="20">
        <f t="shared" si="6"/>
        <v>11441153</v>
      </c>
      <c r="F32" s="21">
        <f t="shared" si="6"/>
        <v>14507153</v>
      </c>
      <c r="G32" s="21">
        <f t="shared" si="6"/>
        <v>681966</v>
      </c>
      <c r="H32" s="21">
        <f t="shared" si="6"/>
        <v>484159</v>
      </c>
      <c r="I32" s="21">
        <f t="shared" si="6"/>
        <v>487949</v>
      </c>
      <c r="J32" s="21">
        <f t="shared" si="6"/>
        <v>1654074</v>
      </c>
      <c r="K32" s="21">
        <f t="shared" si="6"/>
        <v>527997</v>
      </c>
      <c r="L32" s="21">
        <f t="shared" si="6"/>
        <v>551361</v>
      </c>
      <c r="M32" s="21">
        <f t="shared" si="6"/>
        <v>1105065</v>
      </c>
      <c r="N32" s="21">
        <f t="shared" si="6"/>
        <v>2184423</v>
      </c>
      <c r="O32" s="21">
        <f t="shared" si="6"/>
        <v>694873</v>
      </c>
      <c r="P32" s="21">
        <f t="shared" si="6"/>
        <v>627718</v>
      </c>
      <c r="Q32" s="21">
        <f t="shared" si="6"/>
        <v>776131</v>
      </c>
      <c r="R32" s="21">
        <f t="shared" si="6"/>
        <v>2098722</v>
      </c>
      <c r="S32" s="21">
        <f t="shared" si="6"/>
        <v>657899</v>
      </c>
      <c r="T32" s="21">
        <f t="shared" si="6"/>
        <v>752136</v>
      </c>
      <c r="U32" s="21">
        <f t="shared" si="6"/>
        <v>1465597</v>
      </c>
      <c r="V32" s="21">
        <f t="shared" si="6"/>
        <v>2875632</v>
      </c>
      <c r="W32" s="21">
        <f t="shared" si="6"/>
        <v>8812851</v>
      </c>
      <c r="X32" s="21">
        <f t="shared" si="6"/>
        <v>14507153</v>
      </c>
      <c r="Y32" s="21">
        <f t="shared" si="6"/>
        <v>-5694302</v>
      </c>
      <c r="Z32" s="4">
        <f>+IF(X32&lt;&gt;0,+(Y32/X32)*100,0)</f>
        <v>-39.251685013592954</v>
      </c>
      <c r="AA32" s="19">
        <f>SUM(AA33:AA37)</f>
        <v>14507153</v>
      </c>
    </row>
    <row r="33" spans="1:27" ht="12.75">
      <c r="A33" s="5" t="s">
        <v>36</v>
      </c>
      <c r="B33" s="3"/>
      <c r="C33" s="22">
        <v>8408086</v>
      </c>
      <c r="D33" s="22"/>
      <c r="E33" s="23">
        <v>11441153</v>
      </c>
      <c r="F33" s="24">
        <v>14507153</v>
      </c>
      <c r="G33" s="24">
        <v>681966</v>
      </c>
      <c r="H33" s="24">
        <v>484159</v>
      </c>
      <c r="I33" s="24">
        <v>487949</v>
      </c>
      <c r="J33" s="24">
        <v>1654074</v>
      </c>
      <c r="K33" s="24">
        <v>527997</v>
      </c>
      <c r="L33" s="24">
        <v>551361</v>
      </c>
      <c r="M33" s="24">
        <v>1105065</v>
      </c>
      <c r="N33" s="24">
        <v>2184423</v>
      </c>
      <c r="O33" s="24">
        <v>694873</v>
      </c>
      <c r="P33" s="24">
        <v>627718</v>
      </c>
      <c r="Q33" s="24">
        <v>776131</v>
      </c>
      <c r="R33" s="24">
        <v>2098722</v>
      </c>
      <c r="S33" s="24">
        <v>657899</v>
      </c>
      <c r="T33" s="24">
        <v>752136</v>
      </c>
      <c r="U33" s="24">
        <v>1465597</v>
      </c>
      <c r="V33" s="24">
        <v>2875632</v>
      </c>
      <c r="W33" s="24">
        <v>8812851</v>
      </c>
      <c r="X33" s="24">
        <v>14507153</v>
      </c>
      <c r="Y33" s="24">
        <v>-5694302</v>
      </c>
      <c r="Z33" s="6">
        <v>-39.25</v>
      </c>
      <c r="AA33" s="22">
        <v>14507153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26964807</v>
      </c>
      <c r="D38" s="19">
        <f>SUM(D39:D41)</f>
        <v>0</v>
      </c>
      <c r="E38" s="20">
        <f t="shared" si="7"/>
        <v>40571699</v>
      </c>
      <c r="F38" s="21">
        <f t="shared" si="7"/>
        <v>46728559</v>
      </c>
      <c r="G38" s="21">
        <f t="shared" si="7"/>
        <v>2149880</v>
      </c>
      <c r="H38" s="21">
        <f t="shared" si="7"/>
        <v>1976384</v>
      </c>
      <c r="I38" s="21">
        <f t="shared" si="7"/>
        <v>1867037</v>
      </c>
      <c r="J38" s="21">
        <f t="shared" si="7"/>
        <v>5993301</v>
      </c>
      <c r="K38" s="21">
        <f t="shared" si="7"/>
        <v>2751255</v>
      </c>
      <c r="L38" s="21">
        <f t="shared" si="7"/>
        <v>2367657</v>
      </c>
      <c r="M38" s="21">
        <f t="shared" si="7"/>
        <v>2065131</v>
      </c>
      <c r="N38" s="21">
        <f t="shared" si="7"/>
        <v>7184043</v>
      </c>
      <c r="O38" s="21">
        <f t="shared" si="7"/>
        <v>2886458</v>
      </c>
      <c r="P38" s="21">
        <f t="shared" si="7"/>
        <v>2218573</v>
      </c>
      <c r="Q38" s="21">
        <f t="shared" si="7"/>
        <v>3280477</v>
      </c>
      <c r="R38" s="21">
        <f t="shared" si="7"/>
        <v>8385508</v>
      </c>
      <c r="S38" s="21">
        <f t="shared" si="7"/>
        <v>1865213</v>
      </c>
      <c r="T38" s="21">
        <f t="shared" si="7"/>
        <v>1929164</v>
      </c>
      <c r="U38" s="21">
        <f t="shared" si="7"/>
        <v>2227975</v>
      </c>
      <c r="V38" s="21">
        <f t="shared" si="7"/>
        <v>6022352</v>
      </c>
      <c r="W38" s="21">
        <f t="shared" si="7"/>
        <v>27585204</v>
      </c>
      <c r="X38" s="21">
        <f t="shared" si="7"/>
        <v>46728559</v>
      </c>
      <c r="Y38" s="21">
        <f t="shared" si="7"/>
        <v>-19143355</v>
      </c>
      <c r="Z38" s="4">
        <f>+IF(X38&lt;&gt;0,+(Y38/X38)*100,0)</f>
        <v>-40.96714174301844</v>
      </c>
      <c r="AA38" s="19">
        <f>SUM(AA39:AA41)</f>
        <v>46728559</v>
      </c>
    </row>
    <row r="39" spans="1:27" ht="12.75">
      <c r="A39" s="5" t="s">
        <v>42</v>
      </c>
      <c r="B39" s="3"/>
      <c r="C39" s="22">
        <v>8170997</v>
      </c>
      <c r="D39" s="22"/>
      <c r="E39" s="23">
        <v>12302124</v>
      </c>
      <c r="F39" s="24">
        <v>10507964</v>
      </c>
      <c r="G39" s="24">
        <v>602004</v>
      </c>
      <c r="H39" s="24">
        <v>490487</v>
      </c>
      <c r="I39" s="24">
        <v>590319</v>
      </c>
      <c r="J39" s="24">
        <v>1682810</v>
      </c>
      <c r="K39" s="24">
        <v>605603</v>
      </c>
      <c r="L39" s="24">
        <v>800464</v>
      </c>
      <c r="M39" s="24">
        <v>617657</v>
      </c>
      <c r="N39" s="24">
        <v>2023724</v>
      </c>
      <c r="O39" s="24">
        <v>711507</v>
      </c>
      <c r="P39" s="24">
        <v>590851</v>
      </c>
      <c r="Q39" s="24">
        <v>735352</v>
      </c>
      <c r="R39" s="24">
        <v>2037710</v>
      </c>
      <c r="S39" s="24">
        <v>579192</v>
      </c>
      <c r="T39" s="24">
        <v>584838</v>
      </c>
      <c r="U39" s="24">
        <v>628618</v>
      </c>
      <c r="V39" s="24">
        <v>1792648</v>
      </c>
      <c r="W39" s="24">
        <v>7536892</v>
      </c>
      <c r="X39" s="24">
        <v>10507964</v>
      </c>
      <c r="Y39" s="24">
        <v>-2971072</v>
      </c>
      <c r="Z39" s="6">
        <v>-28.27</v>
      </c>
      <c r="AA39" s="22">
        <v>10507964</v>
      </c>
    </row>
    <row r="40" spans="1:27" ht="12.75">
      <c r="A40" s="5" t="s">
        <v>43</v>
      </c>
      <c r="B40" s="3"/>
      <c r="C40" s="22">
        <v>18793810</v>
      </c>
      <c r="D40" s="22"/>
      <c r="E40" s="23">
        <v>28269575</v>
      </c>
      <c r="F40" s="24">
        <v>36220595</v>
      </c>
      <c r="G40" s="24">
        <v>1547876</v>
      </c>
      <c r="H40" s="24">
        <v>1485897</v>
      </c>
      <c r="I40" s="24">
        <v>1276718</v>
      </c>
      <c r="J40" s="24">
        <v>4310491</v>
      </c>
      <c r="K40" s="24">
        <v>2145652</v>
      </c>
      <c r="L40" s="24">
        <v>1567193</v>
      </c>
      <c r="M40" s="24">
        <v>1447474</v>
      </c>
      <c r="N40" s="24">
        <v>5160319</v>
      </c>
      <c r="O40" s="24">
        <v>2174951</v>
      </c>
      <c r="P40" s="24">
        <v>1627722</v>
      </c>
      <c r="Q40" s="24">
        <v>2545125</v>
      </c>
      <c r="R40" s="24">
        <v>6347798</v>
      </c>
      <c r="S40" s="24">
        <v>1286021</v>
      </c>
      <c r="T40" s="24">
        <v>1344326</v>
      </c>
      <c r="U40" s="24">
        <v>1599357</v>
      </c>
      <c r="V40" s="24">
        <v>4229704</v>
      </c>
      <c r="W40" s="24">
        <v>20048312</v>
      </c>
      <c r="X40" s="24">
        <v>36220595</v>
      </c>
      <c r="Y40" s="24">
        <v>-16172283</v>
      </c>
      <c r="Z40" s="6">
        <v>-44.65</v>
      </c>
      <c r="AA40" s="22">
        <v>36220595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16890777</v>
      </c>
      <c r="D42" s="19">
        <f>SUM(D43:D46)</f>
        <v>0</v>
      </c>
      <c r="E42" s="20">
        <f t="shared" si="8"/>
        <v>20149022</v>
      </c>
      <c r="F42" s="21">
        <f t="shared" si="8"/>
        <v>16177301</v>
      </c>
      <c r="G42" s="21">
        <f t="shared" si="8"/>
        <v>138167</v>
      </c>
      <c r="H42" s="21">
        <f t="shared" si="8"/>
        <v>1177410</v>
      </c>
      <c r="I42" s="21">
        <f t="shared" si="8"/>
        <v>1155710</v>
      </c>
      <c r="J42" s="21">
        <f t="shared" si="8"/>
        <v>2471287</v>
      </c>
      <c r="K42" s="21">
        <f t="shared" si="8"/>
        <v>1200494</v>
      </c>
      <c r="L42" s="21">
        <f t="shared" si="8"/>
        <v>905617</v>
      </c>
      <c r="M42" s="21">
        <f t="shared" si="8"/>
        <v>1320651</v>
      </c>
      <c r="N42" s="21">
        <f t="shared" si="8"/>
        <v>3426762</v>
      </c>
      <c r="O42" s="21">
        <f t="shared" si="8"/>
        <v>1130634</v>
      </c>
      <c r="P42" s="21">
        <f t="shared" si="8"/>
        <v>1087028</v>
      </c>
      <c r="Q42" s="21">
        <f t="shared" si="8"/>
        <v>2054307</v>
      </c>
      <c r="R42" s="21">
        <f t="shared" si="8"/>
        <v>4271969</v>
      </c>
      <c r="S42" s="21">
        <f t="shared" si="8"/>
        <v>108404</v>
      </c>
      <c r="T42" s="21">
        <f t="shared" si="8"/>
        <v>1090335</v>
      </c>
      <c r="U42" s="21">
        <f t="shared" si="8"/>
        <v>1818022</v>
      </c>
      <c r="V42" s="21">
        <f t="shared" si="8"/>
        <v>3016761</v>
      </c>
      <c r="W42" s="21">
        <f t="shared" si="8"/>
        <v>13186779</v>
      </c>
      <c r="X42" s="21">
        <f t="shared" si="8"/>
        <v>16177301</v>
      </c>
      <c r="Y42" s="21">
        <f t="shared" si="8"/>
        <v>-2990522</v>
      </c>
      <c r="Z42" s="4">
        <f>+IF(X42&lt;&gt;0,+(Y42/X42)*100,0)</f>
        <v>-18.485914306719025</v>
      </c>
      <c r="AA42" s="19">
        <f>SUM(AA43:AA46)</f>
        <v>16177301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16890777</v>
      </c>
      <c r="D46" s="22"/>
      <c r="E46" s="23">
        <v>20149022</v>
      </c>
      <c r="F46" s="24">
        <v>16177301</v>
      </c>
      <c r="G46" s="24">
        <v>138167</v>
      </c>
      <c r="H46" s="24">
        <v>1177410</v>
      </c>
      <c r="I46" s="24">
        <v>1155710</v>
      </c>
      <c r="J46" s="24">
        <v>2471287</v>
      </c>
      <c r="K46" s="24">
        <v>1200494</v>
      </c>
      <c r="L46" s="24">
        <v>905617</v>
      </c>
      <c r="M46" s="24">
        <v>1320651</v>
      </c>
      <c r="N46" s="24">
        <v>3426762</v>
      </c>
      <c r="O46" s="24">
        <v>1130634</v>
      </c>
      <c r="P46" s="24">
        <v>1087028</v>
      </c>
      <c r="Q46" s="24">
        <v>2054307</v>
      </c>
      <c r="R46" s="24">
        <v>4271969</v>
      </c>
      <c r="S46" s="24">
        <v>108404</v>
      </c>
      <c r="T46" s="24">
        <v>1090335</v>
      </c>
      <c r="U46" s="24">
        <v>1818022</v>
      </c>
      <c r="V46" s="24">
        <v>3016761</v>
      </c>
      <c r="W46" s="24">
        <v>13186779</v>
      </c>
      <c r="X46" s="24">
        <v>16177301</v>
      </c>
      <c r="Y46" s="24">
        <v>-2990522</v>
      </c>
      <c r="Z46" s="6">
        <v>-18.49</v>
      </c>
      <c r="AA46" s="22">
        <v>16177301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548661198</v>
      </c>
      <c r="D48" s="40">
        <f>+D28+D32+D38+D42+D47</f>
        <v>0</v>
      </c>
      <c r="E48" s="41">
        <f t="shared" si="9"/>
        <v>576104266</v>
      </c>
      <c r="F48" s="42">
        <f t="shared" si="9"/>
        <v>631130344</v>
      </c>
      <c r="G48" s="42">
        <f t="shared" si="9"/>
        <v>24077981</v>
      </c>
      <c r="H48" s="42">
        <f t="shared" si="9"/>
        <v>31231754</v>
      </c>
      <c r="I48" s="42">
        <f t="shared" si="9"/>
        <v>36473808</v>
      </c>
      <c r="J48" s="42">
        <f t="shared" si="9"/>
        <v>91783543</v>
      </c>
      <c r="K48" s="42">
        <f t="shared" si="9"/>
        <v>27695340</v>
      </c>
      <c r="L48" s="42">
        <f t="shared" si="9"/>
        <v>35772296</v>
      </c>
      <c r="M48" s="42">
        <f t="shared" si="9"/>
        <v>34759551</v>
      </c>
      <c r="N48" s="42">
        <f t="shared" si="9"/>
        <v>98227187</v>
      </c>
      <c r="O48" s="42">
        <f t="shared" si="9"/>
        <v>27062306</v>
      </c>
      <c r="P48" s="42">
        <f t="shared" si="9"/>
        <v>37959536</v>
      </c>
      <c r="Q48" s="42">
        <f t="shared" si="9"/>
        <v>26303279</v>
      </c>
      <c r="R48" s="42">
        <f t="shared" si="9"/>
        <v>91325121</v>
      </c>
      <c r="S48" s="42">
        <f t="shared" si="9"/>
        <v>19112058</v>
      </c>
      <c r="T48" s="42">
        <f t="shared" si="9"/>
        <v>31294289</v>
      </c>
      <c r="U48" s="42">
        <f t="shared" si="9"/>
        <v>34517716</v>
      </c>
      <c r="V48" s="42">
        <f t="shared" si="9"/>
        <v>84924063</v>
      </c>
      <c r="W48" s="42">
        <f t="shared" si="9"/>
        <v>366259914</v>
      </c>
      <c r="X48" s="42">
        <f t="shared" si="9"/>
        <v>631130344</v>
      </c>
      <c r="Y48" s="42">
        <f t="shared" si="9"/>
        <v>-264870430</v>
      </c>
      <c r="Z48" s="43">
        <f>+IF(X48&lt;&gt;0,+(Y48/X48)*100,0)</f>
        <v>-41.96762721330984</v>
      </c>
      <c r="AA48" s="40">
        <f>+AA28+AA32+AA38+AA42+AA47</f>
        <v>631130344</v>
      </c>
    </row>
    <row r="49" spans="1:27" ht="12.75">
      <c r="A49" s="14" t="s">
        <v>84</v>
      </c>
      <c r="B49" s="15"/>
      <c r="C49" s="44">
        <f aca="true" t="shared" si="10" ref="C49:Y49">+C25-C48</f>
        <v>56105109</v>
      </c>
      <c r="D49" s="44">
        <f>+D25-D48</f>
        <v>0</v>
      </c>
      <c r="E49" s="45">
        <f t="shared" si="10"/>
        <v>155357278</v>
      </c>
      <c r="F49" s="46">
        <f t="shared" si="10"/>
        <v>177791132</v>
      </c>
      <c r="G49" s="46">
        <f t="shared" si="10"/>
        <v>3659702</v>
      </c>
      <c r="H49" s="46">
        <f t="shared" si="10"/>
        <v>154873651</v>
      </c>
      <c r="I49" s="46">
        <f t="shared" si="10"/>
        <v>-23571461</v>
      </c>
      <c r="J49" s="46">
        <f t="shared" si="10"/>
        <v>134961892</v>
      </c>
      <c r="K49" s="46">
        <f t="shared" si="10"/>
        <v>-2955852</v>
      </c>
      <c r="L49" s="46">
        <f t="shared" si="10"/>
        <v>-23265383</v>
      </c>
      <c r="M49" s="46">
        <f t="shared" si="10"/>
        <v>16016474</v>
      </c>
      <c r="N49" s="46">
        <f t="shared" si="10"/>
        <v>-10204761</v>
      </c>
      <c r="O49" s="46">
        <f t="shared" si="10"/>
        <v>111499634</v>
      </c>
      <c r="P49" s="46">
        <f t="shared" si="10"/>
        <v>-23910442</v>
      </c>
      <c r="Q49" s="46">
        <f t="shared" si="10"/>
        <v>91265204</v>
      </c>
      <c r="R49" s="46">
        <f t="shared" si="10"/>
        <v>178854396</v>
      </c>
      <c r="S49" s="46">
        <f t="shared" si="10"/>
        <v>-6561379</v>
      </c>
      <c r="T49" s="46">
        <f t="shared" si="10"/>
        <v>16841636</v>
      </c>
      <c r="U49" s="46">
        <f t="shared" si="10"/>
        <v>-5149239</v>
      </c>
      <c r="V49" s="46">
        <f t="shared" si="10"/>
        <v>5131018</v>
      </c>
      <c r="W49" s="46">
        <f t="shared" si="10"/>
        <v>308742545</v>
      </c>
      <c r="X49" s="46">
        <f>IF(F25=F48,0,X25-X48)</f>
        <v>177791132</v>
      </c>
      <c r="Y49" s="46">
        <f t="shared" si="10"/>
        <v>130951413</v>
      </c>
      <c r="Z49" s="47">
        <f>+IF(X49&lt;&gt;0,+(Y49/X49)*100,0)</f>
        <v>73.65463706030062</v>
      </c>
      <c r="AA49" s="44">
        <f>+AA25-AA48</f>
        <v>177791132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1446205268</v>
      </c>
      <c r="D5" s="19">
        <f>SUM(D6:D8)</f>
        <v>0</v>
      </c>
      <c r="E5" s="20">
        <f t="shared" si="0"/>
        <v>1672039831</v>
      </c>
      <c r="F5" s="21">
        <f t="shared" si="0"/>
        <v>1499032863</v>
      </c>
      <c r="G5" s="21">
        <f t="shared" si="0"/>
        <v>326635058</v>
      </c>
      <c r="H5" s="21">
        <f t="shared" si="0"/>
        <v>61317952</v>
      </c>
      <c r="I5" s="21">
        <f t="shared" si="0"/>
        <v>65792165</v>
      </c>
      <c r="J5" s="21">
        <f t="shared" si="0"/>
        <v>453745175</v>
      </c>
      <c r="K5" s="21">
        <f t="shared" si="0"/>
        <v>28230817</v>
      </c>
      <c r="L5" s="21">
        <f t="shared" si="0"/>
        <v>-60000015</v>
      </c>
      <c r="M5" s="21">
        <f t="shared" si="0"/>
        <v>175286680</v>
      </c>
      <c r="N5" s="21">
        <f t="shared" si="0"/>
        <v>143517482</v>
      </c>
      <c r="O5" s="21">
        <f t="shared" si="0"/>
        <v>268976161</v>
      </c>
      <c r="P5" s="21">
        <f t="shared" si="0"/>
        <v>29065940</v>
      </c>
      <c r="Q5" s="21">
        <f t="shared" si="0"/>
        <v>253577478</v>
      </c>
      <c r="R5" s="21">
        <f t="shared" si="0"/>
        <v>551619579</v>
      </c>
      <c r="S5" s="21">
        <f t="shared" si="0"/>
        <v>14539740</v>
      </c>
      <c r="T5" s="21">
        <f t="shared" si="0"/>
        <v>33638718</v>
      </c>
      <c r="U5" s="21">
        <f t="shared" si="0"/>
        <v>119630190</v>
      </c>
      <c r="V5" s="21">
        <f t="shared" si="0"/>
        <v>167808648</v>
      </c>
      <c r="W5" s="21">
        <f t="shared" si="0"/>
        <v>1316690884</v>
      </c>
      <c r="X5" s="21">
        <f t="shared" si="0"/>
        <v>1499032863</v>
      </c>
      <c r="Y5" s="21">
        <f t="shared" si="0"/>
        <v>-182341979</v>
      </c>
      <c r="Z5" s="4">
        <f>+IF(X5&lt;&gt;0,+(Y5/X5)*100,0)</f>
        <v>-12.163974753367365</v>
      </c>
      <c r="AA5" s="19">
        <f>SUM(AA6:AA8)</f>
        <v>1499032863</v>
      </c>
    </row>
    <row r="6" spans="1:27" ht="12.75">
      <c r="A6" s="5" t="s">
        <v>32</v>
      </c>
      <c r="B6" s="3"/>
      <c r="C6" s="22">
        <v>-1810</v>
      </c>
      <c r="D6" s="22"/>
      <c r="E6" s="23">
        <v>-12876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1446207078</v>
      </c>
      <c r="D7" s="25"/>
      <c r="E7" s="26">
        <v>1672052707</v>
      </c>
      <c r="F7" s="27">
        <v>1499032863</v>
      </c>
      <c r="G7" s="27">
        <v>326635058</v>
      </c>
      <c r="H7" s="27">
        <v>61317952</v>
      </c>
      <c r="I7" s="27">
        <v>65792165</v>
      </c>
      <c r="J7" s="27">
        <v>453745175</v>
      </c>
      <c r="K7" s="27">
        <v>28230817</v>
      </c>
      <c r="L7" s="27">
        <v>-60000015</v>
      </c>
      <c r="M7" s="27">
        <v>175286680</v>
      </c>
      <c r="N7" s="27">
        <v>143517482</v>
      </c>
      <c r="O7" s="27">
        <v>268976161</v>
      </c>
      <c r="P7" s="27">
        <v>29065940</v>
      </c>
      <c r="Q7" s="27">
        <v>253577478</v>
      </c>
      <c r="R7" s="27">
        <v>551619579</v>
      </c>
      <c r="S7" s="27">
        <v>14539740</v>
      </c>
      <c r="T7" s="27">
        <v>33638718</v>
      </c>
      <c r="U7" s="27">
        <v>119630190</v>
      </c>
      <c r="V7" s="27">
        <v>167808648</v>
      </c>
      <c r="W7" s="27">
        <v>1316690884</v>
      </c>
      <c r="X7" s="27">
        <v>1499032863</v>
      </c>
      <c r="Y7" s="27">
        <v>-182341979</v>
      </c>
      <c r="Z7" s="7">
        <v>-12.16</v>
      </c>
      <c r="AA7" s="25">
        <v>1499032863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-2993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>
        <v>-2993</v>
      </c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1446202275</v>
      </c>
      <c r="D25" s="40">
        <f>+D5+D9+D15+D19+D24</f>
        <v>0</v>
      </c>
      <c r="E25" s="41">
        <f t="shared" si="4"/>
        <v>1672039831</v>
      </c>
      <c r="F25" s="42">
        <f t="shared" si="4"/>
        <v>1499032863</v>
      </c>
      <c r="G25" s="42">
        <f t="shared" si="4"/>
        <v>326635058</v>
      </c>
      <c r="H25" s="42">
        <f t="shared" si="4"/>
        <v>61317952</v>
      </c>
      <c r="I25" s="42">
        <f t="shared" si="4"/>
        <v>65792165</v>
      </c>
      <c r="J25" s="42">
        <f t="shared" si="4"/>
        <v>453745175</v>
      </c>
      <c r="K25" s="42">
        <f t="shared" si="4"/>
        <v>28230817</v>
      </c>
      <c r="L25" s="42">
        <f t="shared" si="4"/>
        <v>-60000015</v>
      </c>
      <c r="M25" s="42">
        <f t="shared" si="4"/>
        <v>175286680</v>
      </c>
      <c r="N25" s="42">
        <f t="shared" si="4"/>
        <v>143517482</v>
      </c>
      <c r="O25" s="42">
        <f t="shared" si="4"/>
        <v>268976161</v>
      </c>
      <c r="P25" s="42">
        <f t="shared" si="4"/>
        <v>29065940</v>
      </c>
      <c r="Q25" s="42">
        <f t="shared" si="4"/>
        <v>253577478</v>
      </c>
      <c r="R25" s="42">
        <f t="shared" si="4"/>
        <v>551619579</v>
      </c>
      <c r="S25" s="42">
        <f t="shared" si="4"/>
        <v>14539740</v>
      </c>
      <c r="T25" s="42">
        <f t="shared" si="4"/>
        <v>33638718</v>
      </c>
      <c r="U25" s="42">
        <f t="shared" si="4"/>
        <v>119630190</v>
      </c>
      <c r="V25" s="42">
        <f t="shared" si="4"/>
        <v>167808648</v>
      </c>
      <c r="W25" s="42">
        <f t="shared" si="4"/>
        <v>1316690884</v>
      </c>
      <c r="X25" s="42">
        <f t="shared" si="4"/>
        <v>1499032863</v>
      </c>
      <c r="Y25" s="42">
        <f t="shared" si="4"/>
        <v>-182341979</v>
      </c>
      <c r="Z25" s="43">
        <f>+IF(X25&lt;&gt;0,+(Y25/X25)*100,0)</f>
        <v>-12.163974753367365</v>
      </c>
      <c r="AA25" s="40">
        <f>+AA5+AA9+AA15+AA19+AA24</f>
        <v>1499032863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512122957</v>
      </c>
      <c r="D28" s="19">
        <f>SUM(D29:D31)</f>
        <v>0</v>
      </c>
      <c r="E28" s="20">
        <f t="shared" si="5"/>
        <v>453099656</v>
      </c>
      <c r="F28" s="21">
        <f t="shared" si="5"/>
        <v>441269920</v>
      </c>
      <c r="G28" s="21">
        <f t="shared" si="5"/>
        <v>33001338</v>
      </c>
      <c r="H28" s="21">
        <f t="shared" si="5"/>
        <v>26494117</v>
      </c>
      <c r="I28" s="21">
        <f t="shared" si="5"/>
        <v>48119156</v>
      </c>
      <c r="J28" s="21">
        <f t="shared" si="5"/>
        <v>107614611</v>
      </c>
      <c r="K28" s="21">
        <f t="shared" si="5"/>
        <v>47215249</v>
      </c>
      <c r="L28" s="21">
        <f t="shared" si="5"/>
        <v>41457318</v>
      </c>
      <c r="M28" s="21">
        <f t="shared" si="5"/>
        <v>39936254</v>
      </c>
      <c r="N28" s="21">
        <f t="shared" si="5"/>
        <v>128608821</v>
      </c>
      <c r="O28" s="21">
        <f t="shared" si="5"/>
        <v>32597798</v>
      </c>
      <c r="P28" s="21">
        <f t="shared" si="5"/>
        <v>36636715</v>
      </c>
      <c r="Q28" s="21">
        <f t="shared" si="5"/>
        <v>44222788</v>
      </c>
      <c r="R28" s="21">
        <f t="shared" si="5"/>
        <v>113457301</v>
      </c>
      <c r="S28" s="21">
        <f t="shared" si="5"/>
        <v>33489484</v>
      </c>
      <c r="T28" s="21">
        <f t="shared" si="5"/>
        <v>34769539</v>
      </c>
      <c r="U28" s="21">
        <f t="shared" si="5"/>
        <v>23288357</v>
      </c>
      <c r="V28" s="21">
        <f t="shared" si="5"/>
        <v>91547380</v>
      </c>
      <c r="W28" s="21">
        <f t="shared" si="5"/>
        <v>441228113</v>
      </c>
      <c r="X28" s="21">
        <f t="shared" si="5"/>
        <v>441269920</v>
      </c>
      <c r="Y28" s="21">
        <f t="shared" si="5"/>
        <v>-41807</v>
      </c>
      <c r="Z28" s="4">
        <f>+IF(X28&lt;&gt;0,+(Y28/X28)*100,0)</f>
        <v>-0.009474246511069687</v>
      </c>
      <c r="AA28" s="19">
        <f>SUM(AA29:AA31)</f>
        <v>441269920</v>
      </c>
    </row>
    <row r="29" spans="1:27" ht="12.75">
      <c r="A29" s="5" t="s">
        <v>32</v>
      </c>
      <c r="B29" s="3"/>
      <c r="C29" s="22">
        <v>151975125</v>
      </c>
      <c r="D29" s="22"/>
      <c r="E29" s="23">
        <v>136509940</v>
      </c>
      <c r="F29" s="24">
        <v>120844686</v>
      </c>
      <c r="G29" s="24">
        <v>10975668</v>
      </c>
      <c r="H29" s="24">
        <v>9492958</v>
      </c>
      <c r="I29" s="24">
        <v>6481298</v>
      </c>
      <c r="J29" s="24">
        <v>26949924</v>
      </c>
      <c r="K29" s="24">
        <v>18791991</v>
      </c>
      <c r="L29" s="24">
        <v>13001442</v>
      </c>
      <c r="M29" s="24">
        <v>11666238</v>
      </c>
      <c r="N29" s="24">
        <v>43459671</v>
      </c>
      <c r="O29" s="24">
        <v>7092924</v>
      </c>
      <c r="P29" s="24">
        <v>11677129</v>
      </c>
      <c r="Q29" s="24">
        <v>18008098</v>
      </c>
      <c r="R29" s="24">
        <v>36778151</v>
      </c>
      <c r="S29" s="24">
        <v>5906001</v>
      </c>
      <c r="T29" s="24">
        <v>17783919</v>
      </c>
      <c r="U29" s="24">
        <v>6391776</v>
      </c>
      <c r="V29" s="24">
        <v>30081696</v>
      </c>
      <c r="W29" s="24">
        <v>137269442</v>
      </c>
      <c r="X29" s="24">
        <v>120844686</v>
      </c>
      <c r="Y29" s="24">
        <v>16424756</v>
      </c>
      <c r="Z29" s="6">
        <v>13.59</v>
      </c>
      <c r="AA29" s="22">
        <v>120844686</v>
      </c>
    </row>
    <row r="30" spans="1:27" ht="12.75">
      <c r="A30" s="5" t="s">
        <v>33</v>
      </c>
      <c r="B30" s="3"/>
      <c r="C30" s="25">
        <v>360147832</v>
      </c>
      <c r="D30" s="25"/>
      <c r="E30" s="26">
        <v>316589716</v>
      </c>
      <c r="F30" s="27">
        <v>320425234</v>
      </c>
      <c r="G30" s="27">
        <v>22025670</v>
      </c>
      <c r="H30" s="27">
        <v>17001159</v>
      </c>
      <c r="I30" s="27">
        <v>41637858</v>
      </c>
      <c r="J30" s="27">
        <v>80664687</v>
      </c>
      <c r="K30" s="27">
        <v>28423258</v>
      </c>
      <c r="L30" s="27">
        <v>28455876</v>
      </c>
      <c r="M30" s="27">
        <v>28270016</v>
      </c>
      <c r="N30" s="27">
        <v>85149150</v>
      </c>
      <c r="O30" s="27">
        <v>25504874</v>
      </c>
      <c r="P30" s="27">
        <v>24959586</v>
      </c>
      <c r="Q30" s="27">
        <v>26214690</v>
      </c>
      <c r="R30" s="27">
        <v>76679150</v>
      </c>
      <c r="S30" s="27">
        <v>27583483</v>
      </c>
      <c r="T30" s="27">
        <v>16985620</v>
      </c>
      <c r="U30" s="27">
        <v>16896581</v>
      </c>
      <c r="V30" s="27">
        <v>61465684</v>
      </c>
      <c r="W30" s="27">
        <v>303958671</v>
      </c>
      <c r="X30" s="27">
        <v>320425234</v>
      </c>
      <c r="Y30" s="27">
        <v>-16466563</v>
      </c>
      <c r="Z30" s="7">
        <v>-5.14</v>
      </c>
      <c r="AA30" s="25">
        <v>320425234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0</v>
      </c>
      <c r="Y32" s="21">
        <f t="shared" si="6"/>
        <v>0</v>
      </c>
      <c r="Z32" s="4">
        <f>+IF(X32&lt;&gt;0,+(Y32/X32)*100,0)</f>
        <v>0</v>
      </c>
      <c r="AA32" s="19">
        <f>SUM(AA33:AA37)</f>
        <v>0</v>
      </c>
    </row>
    <row r="33" spans="1:27" ht="12.75">
      <c r="A33" s="5" t="s">
        <v>36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/>
      <c r="AA33" s="22"/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14285893</v>
      </c>
      <c r="D38" s="19">
        <f>SUM(D39:D41)</f>
        <v>0</v>
      </c>
      <c r="E38" s="20">
        <f t="shared" si="7"/>
        <v>14897753</v>
      </c>
      <c r="F38" s="21">
        <f t="shared" si="7"/>
        <v>13486594</v>
      </c>
      <c r="G38" s="21">
        <f t="shared" si="7"/>
        <v>950377</v>
      </c>
      <c r="H38" s="21">
        <f t="shared" si="7"/>
        <v>821645</v>
      </c>
      <c r="I38" s="21">
        <f t="shared" si="7"/>
        <v>1090896</v>
      </c>
      <c r="J38" s="21">
        <f t="shared" si="7"/>
        <v>2862918</v>
      </c>
      <c r="K38" s="21">
        <f t="shared" si="7"/>
        <v>1020983</v>
      </c>
      <c r="L38" s="21">
        <f t="shared" si="7"/>
        <v>1090160</v>
      </c>
      <c r="M38" s="21">
        <f t="shared" si="7"/>
        <v>1118078</v>
      </c>
      <c r="N38" s="21">
        <f t="shared" si="7"/>
        <v>3229221</v>
      </c>
      <c r="O38" s="21">
        <f t="shared" si="7"/>
        <v>923969</v>
      </c>
      <c r="P38" s="21">
        <f t="shared" si="7"/>
        <v>846114</v>
      </c>
      <c r="Q38" s="21">
        <f t="shared" si="7"/>
        <v>834885</v>
      </c>
      <c r="R38" s="21">
        <f t="shared" si="7"/>
        <v>2604968</v>
      </c>
      <c r="S38" s="21">
        <f t="shared" si="7"/>
        <v>758194</v>
      </c>
      <c r="T38" s="21">
        <f t="shared" si="7"/>
        <v>724318</v>
      </c>
      <c r="U38" s="21">
        <f t="shared" si="7"/>
        <v>791120</v>
      </c>
      <c r="V38" s="21">
        <f t="shared" si="7"/>
        <v>2273632</v>
      </c>
      <c r="W38" s="21">
        <f t="shared" si="7"/>
        <v>10970739</v>
      </c>
      <c r="X38" s="21">
        <f t="shared" si="7"/>
        <v>13486594</v>
      </c>
      <c r="Y38" s="21">
        <f t="shared" si="7"/>
        <v>-2515855</v>
      </c>
      <c r="Z38" s="4">
        <f>+IF(X38&lt;&gt;0,+(Y38/X38)*100,0)</f>
        <v>-18.654487560017007</v>
      </c>
      <c r="AA38" s="19">
        <f>SUM(AA39:AA41)</f>
        <v>13486594</v>
      </c>
    </row>
    <row r="39" spans="1:27" ht="12.75">
      <c r="A39" s="5" t="s">
        <v>42</v>
      </c>
      <c r="B39" s="3"/>
      <c r="C39" s="22">
        <v>14285893</v>
      </c>
      <c r="D39" s="22"/>
      <c r="E39" s="23">
        <v>14897753</v>
      </c>
      <c r="F39" s="24">
        <v>13486594</v>
      </c>
      <c r="G39" s="24">
        <v>950377</v>
      </c>
      <c r="H39" s="24">
        <v>821645</v>
      </c>
      <c r="I39" s="24">
        <v>1090896</v>
      </c>
      <c r="J39" s="24">
        <v>2862918</v>
      </c>
      <c r="K39" s="24">
        <v>1020983</v>
      </c>
      <c r="L39" s="24">
        <v>1090160</v>
      </c>
      <c r="M39" s="24">
        <v>1118078</v>
      </c>
      <c r="N39" s="24">
        <v>3229221</v>
      </c>
      <c r="O39" s="24">
        <v>923969</v>
      </c>
      <c r="P39" s="24">
        <v>846114</v>
      </c>
      <c r="Q39" s="24">
        <v>834885</v>
      </c>
      <c r="R39" s="24">
        <v>2604968</v>
      </c>
      <c r="S39" s="24">
        <v>758194</v>
      </c>
      <c r="T39" s="24">
        <v>724318</v>
      </c>
      <c r="U39" s="24">
        <v>791120</v>
      </c>
      <c r="V39" s="24">
        <v>2273632</v>
      </c>
      <c r="W39" s="24">
        <v>10970739</v>
      </c>
      <c r="X39" s="24">
        <v>13486594</v>
      </c>
      <c r="Y39" s="24">
        <v>-2515855</v>
      </c>
      <c r="Z39" s="6">
        <v>-18.65</v>
      </c>
      <c r="AA39" s="22">
        <v>13486594</v>
      </c>
    </row>
    <row r="40" spans="1:27" ht="12.75">
      <c r="A40" s="5" t="s">
        <v>43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591616768</v>
      </c>
      <c r="D42" s="19">
        <f>SUM(D43:D46)</f>
        <v>0</v>
      </c>
      <c r="E42" s="20">
        <f t="shared" si="8"/>
        <v>457055530</v>
      </c>
      <c r="F42" s="21">
        <f t="shared" si="8"/>
        <v>482567530</v>
      </c>
      <c r="G42" s="21">
        <f t="shared" si="8"/>
        <v>33160833</v>
      </c>
      <c r="H42" s="21">
        <f t="shared" si="8"/>
        <v>28135723</v>
      </c>
      <c r="I42" s="21">
        <f t="shared" si="8"/>
        <v>48106444</v>
      </c>
      <c r="J42" s="21">
        <f t="shared" si="8"/>
        <v>109403000</v>
      </c>
      <c r="K42" s="21">
        <f t="shared" si="8"/>
        <v>40164562</v>
      </c>
      <c r="L42" s="21">
        <f t="shared" si="8"/>
        <v>28212472</v>
      </c>
      <c r="M42" s="21">
        <f t="shared" si="8"/>
        <v>65412264</v>
      </c>
      <c r="N42" s="21">
        <f t="shared" si="8"/>
        <v>133789298</v>
      </c>
      <c r="O42" s="21">
        <f t="shared" si="8"/>
        <v>4202441</v>
      </c>
      <c r="P42" s="21">
        <f t="shared" si="8"/>
        <v>49099639</v>
      </c>
      <c r="Q42" s="21">
        <f t="shared" si="8"/>
        <v>52458922</v>
      </c>
      <c r="R42" s="21">
        <f t="shared" si="8"/>
        <v>105761002</v>
      </c>
      <c r="S42" s="21">
        <f t="shared" si="8"/>
        <v>19138431</v>
      </c>
      <c r="T42" s="21">
        <f t="shared" si="8"/>
        <v>31299489</v>
      </c>
      <c r="U42" s="21">
        <f t="shared" si="8"/>
        <v>57060459</v>
      </c>
      <c r="V42" s="21">
        <f t="shared" si="8"/>
        <v>107498379</v>
      </c>
      <c r="W42" s="21">
        <f t="shared" si="8"/>
        <v>456451679</v>
      </c>
      <c r="X42" s="21">
        <f t="shared" si="8"/>
        <v>482567530</v>
      </c>
      <c r="Y42" s="21">
        <f t="shared" si="8"/>
        <v>-26115851</v>
      </c>
      <c r="Z42" s="4">
        <f>+IF(X42&lt;&gt;0,+(Y42/X42)*100,0)</f>
        <v>-5.411854170959244</v>
      </c>
      <c r="AA42" s="19">
        <f>SUM(AA43:AA46)</f>
        <v>482567530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>
        <v>579232058</v>
      </c>
      <c r="D44" s="22"/>
      <c r="E44" s="23">
        <v>457055530</v>
      </c>
      <c r="F44" s="24">
        <v>482567530</v>
      </c>
      <c r="G44" s="24">
        <v>31893857</v>
      </c>
      <c r="H44" s="24">
        <v>26805234</v>
      </c>
      <c r="I44" s="24">
        <v>47381052</v>
      </c>
      <c r="J44" s="24">
        <v>106080143</v>
      </c>
      <c r="K44" s="24">
        <v>38869466</v>
      </c>
      <c r="L44" s="24">
        <v>27113518</v>
      </c>
      <c r="M44" s="24">
        <v>64390058</v>
      </c>
      <c r="N44" s="24">
        <v>130373042</v>
      </c>
      <c r="O44" s="24">
        <v>2963459</v>
      </c>
      <c r="P44" s="24">
        <v>47796397</v>
      </c>
      <c r="Q44" s="24">
        <v>50558739</v>
      </c>
      <c r="R44" s="24">
        <v>101318595</v>
      </c>
      <c r="S44" s="24">
        <v>18280706</v>
      </c>
      <c r="T44" s="24">
        <v>29553315</v>
      </c>
      <c r="U44" s="24">
        <v>55332287</v>
      </c>
      <c r="V44" s="24">
        <v>103166308</v>
      </c>
      <c r="W44" s="24">
        <v>440938088</v>
      </c>
      <c r="X44" s="24">
        <v>482567530</v>
      </c>
      <c r="Y44" s="24">
        <v>-41629442</v>
      </c>
      <c r="Z44" s="6">
        <v>-8.63</v>
      </c>
      <c r="AA44" s="22">
        <v>482567530</v>
      </c>
    </row>
    <row r="45" spans="1:27" ht="12.75">
      <c r="A45" s="5" t="s">
        <v>48</v>
      </c>
      <c r="B45" s="3"/>
      <c r="C45" s="25">
        <v>12384710</v>
      </c>
      <c r="D45" s="25"/>
      <c r="E45" s="26"/>
      <c r="F45" s="27"/>
      <c r="G45" s="27">
        <v>1266976</v>
      </c>
      <c r="H45" s="27">
        <v>1330489</v>
      </c>
      <c r="I45" s="27">
        <v>725392</v>
      </c>
      <c r="J45" s="27">
        <v>3322857</v>
      </c>
      <c r="K45" s="27">
        <v>1295096</v>
      </c>
      <c r="L45" s="27">
        <v>1098954</v>
      </c>
      <c r="M45" s="27">
        <v>1022206</v>
      </c>
      <c r="N45" s="27">
        <v>3416256</v>
      </c>
      <c r="O45" s="27">
        <v>1238982</v>
      </c>
      <c r="P45" s="27">
        <v>1303242</v>
      </c>
      <c r="Q45" s="27">
        <v>1900183</v>
      </c>
      <c r="R45" s="27">
        <v>4442407</v>
      </c>
      <c r="S45" s="27">
        <v>857725</v>
      </c>
      <c r="T45" s="27">
        <v>1746174</v>
      </c>
      <c r="U45" s="27">
        <v>1728172</v>
      </c>
      <c r="V45" s="27">
        <v>4332071</v>
      </c>
      <c r="W45" s="27">
        <v>15513591</v>
      </c>
      <c r="X45" s="27"/>
      <c r="Y45" s="27">
        <v>15513591</v>
      </c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1118025618</v>
      </c>
      <c r="D48" s="40">
        <f>+D28+D32+D38+D42+D47</f>
        <v>0</v>
      </c>
      <c r="E48" s="41">
        <f t="shared" si="9"/>
        <v>925052939</v>
      </c>
      <c r="F48" s="42">
        <f t="shared" si="9"/>
        <v>937324044</v>
      </c>
      <c r="G48" s="42">
        <f t="shared" si="9"/>
        <v>67112548</v>
      </c>
      <c r="H48" s="42">
        <f t="shared" si="9"/>
        <v>55451485</v>
      </c>
      <c r="I48" s="42">
        <f t="shared" si="9"/>
        <v>97316496</v>
      </c>
      <c r="J48" s="42">
        <f t="shared" si="9"/>
        <v>219880529</v>
      </c>
      <c r="K48" s="42">
        <f t="shared" si="9"/>
        <v>88400794</v>
      </c>
      <c r="L48" s="42">
        <f t="shared" si="9"/>
        <v>70759950</v>
      </c>
      <c r="M48" s="42">
        <f t="shared" si="9"/>
        <v>106466596</v>
      </c>
      <c r="N48" s="42">
        <f t="shared" si="9"/>
        <v>265627340</v>
      </c>
      <c r="O48" s="42">
        <f t="shared" si="9"/>
        <v>37724208</v>
      </c>
      <c r="P48" s="42">
        <f t="shared" si="9"/>
        <v>86582468</v>
      </c>
      <c r="Q48" s="42">
        <f t="shared" si="9"/>
        <v>97516595</v>
      </c>
      <c r="R48" s="42">
        <f t="shared" si="9"/>
        <v>221823271</v>
      </c>
      <c r="S48" s="42">
        <f t="shared" si="9"/>
        <v>53386109</v>
      </c>
      <c r="T48" s="42">
        <f t="shared" si="9"/>
        <v>66793346</v>
      </c>
      <c r="U48" s="42">
        <f t="shared" si="9"/>
        <v>81139936</v>
      </c>
      <c r="V48" s="42">
        <f t="shared" si="9"/>
        <v>201319391</v>
      </c>
      <c r="W48" s="42">
        <f t="shared" si="9"/>
        <v>908650531</v>
      </c>
      <c r="X48" s="42">
        <f t="shared" si="9"/>
        <v>937324044</v>
      </c>
      <c r="Y48" s="42">
        <f t="shared" si="9"/>
        <v>-28673513</v>
      </c>
      <c r="Z48" s="43">
        <f>+IF(X48&lt;&gt;0,+(Y48/X48)*100,0)</f>
        <v>-3.059082201459029</v>
      </c>
      <c r="AA48" s="40">
        <f>+AA28+AA32+AA38+AA42+AA47</f>
        <v>937324044</v>
      </c>
    </row>
    <row r="49" spans="1:27" ht="12.75">
      <c r="A49" s="14" t="s">
        <v>84</v>
      </c>
      <c r="B49" s="15"/>
      <c r="C49" s="44">
        <f aca="true" t="shared" si="10" ref="C49:Y49">+C25-C48</f>
        <v>328176657</v>
      </c>
      <c r="D49" s="44">
        <f>+D25-D48</f>
        <v>0</v>
      </c>
      <c r="E49" s="45">
        <f t="shared" si="10"/>
        <v>746986892</v>
      </c>
      <c r="F49" s="46">
        <f t="shared" si="10"/>
        <v>561708819</v>
      </c>
      <c r="G49" s="46">
        <f t="shared" si="10"/>
        <v>259522510</v>
      </c>
      <c r="H49" s="46">
        <f t="shared" si="10"/>
        <v>5866467</v>
      </c>
      <c r="I49" s="46">
        <f t="shared" si="10"/>
        <v>-31524331</v>
      </c>
      <c r="J49" s="46">
        <f t="shared" si="10"/>
        <v>233864646</v>
      </c>
      <c r="K49" s="46">
        <f t="shared" si="10"/>
        <v>-60169977</v>
      </c>
      <c r="L49" s="46">
        <f t="shared" si="10"/>
        <v>-130759965</v>
      </c>
      <c r="M49" s="46">
        <f t="shared" si="10"/>
        <v>68820084</v>
      </c>
      <c r="N49" s="46">
        <f t="shared" si="10"/>
        <v>-122109858</v>
      </c>
      <c r="O49" s="46">
        <f t="shared" si="10"/>
        <v>231251953</v>
      </c>
      <c r="P49" s="46">
        <f t="shared" si="10"/>
        <v>-57516528</v>
      </c>
      <c r="Q49" s="46">
        <f t="shared" si="10"/>
        <v>156060883</v>
      </c>
      <c r="R49" s="46">
        <f t="shared" si="10"/>
        <v>329796308</v>
      </c>
      <c r="S49" s="46">
        <f t="shared" si="10"/>
        <v>-38846369</v>
      </c>
      <c r="T49" s="46">
        <f t="shared" si="10"/>
        <v>-33154628</v>
      </c>
      <c r="U49" s="46">
        <f t="shared" si="10"/>
        <v>38490254</v>
      </c>
      <c r="V49" s="46">
        <f t="shared" si="10"/>
        <v>-33510743</v>
      </c>
      <c r="W49" s="46">
        <f t="shared" si="10"/>
        <v>408040353</v>
      </c>
      <c r="X49" s="46">
        <f>IF(F25=F48,0,X25-X48)</f>
        <v>561708819</v>
      </c>
      <c r="Y49" s="46">
        <f t="shared" si="10"/>
        <v>-153668466</v>
      </c>
      <c r="Z49" s="47">
        <f>+IF(X49&lt;&gt;0,+(Y49/X49)*100,0)</f>
        <v>-27.357317671026276</v>
      </c>
      <c r="AA49" s="44">
        <f>+AA25-AA48</f>
        <v>561708819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282868</v>
      </c>
      <c r="D5" s="19">
        <f>SUM(D6:D8)</f>
        <v>0</v>
      </c>
      <c r="E5" s="20">
        <f t="shared" si="0"/>
        <v>395389360</v>
      </c>
      <c r="F5" s="21">
        <f t="shared" si="0"/>
        <v>374028217</v>
      </c>
      <c r="G5" s="21">
        <f t="shared" si="0"/>
        <v>135902412</v>
      </c>
      <c r="H5" s="21">
        <f t="shared" si="0"/>
        <v>0</v>
      </c>
      <c r="I5" s="21">
        <f t="shared" si="0"/>
        <v>0</v>
      </c>
      <c r="J5" s="21">
        <f t="shared" si="0"/>
        <v>135902412</v>
      </c>
      <c r="K5" s="21">
        <f t="shared" si="0"/>
        <v>7004737</v>
      </c>
      <c r="L5" s="21">
        <f t="shared" si="0"/>
        <v>-55478411</v>
      </c>
      <c r="M5" s="21">
        <f t="shared" si="0"/>
        <v>148347409</v>
      </c>
      <c r="N5" s="21">
        <f t="shared" si="0"/>
        <v>99873735</v>
      </c>
      <c r="O5" s="21">
        <f t="shared" si="0"/>
        <v>3932668</v>
      </c>
      <c r="P5" s="21">
        <f t="shared" si="0"/>
        <v>2977730</v>
      </c>
      <c r="Q5" s="21">
        <f t="shared" si="0"/>
        <v>0</v>
      </c>
      <c r="R5" s="21">
        <f t="shared" si="0"/>
        <v>6910398</v>
      </c>
      <c r="S5" s="21">
        <f t="shared" si="0"/>
        <v>1149775</v>
      </c>
      <c r="T5" s="21">
        <f t="shared" si="0"/>
        <v>3624195</v>
      </c>
      <c r="U5" s="21">
        <f t="shared" si="0"/>
        <v>0</v>
      </c>
      <c r="V5" s="21">
        <f t="shared" si="0"/>
        <v>4773970</v>
      </c>
      <c r="W5" s="21">
        <f t="shared" si="0"/>
        <v>247460515</v>
      </c>
      <c r="X5" s="21">
        <f t="shared" si="0"/>
        <v>374028217</v>
      </c>
      <c r="Y5" s="21">
        <f t="shared" si="0"/>
        <v>-126567702</v>
      </c>
      <c r="Z5" s="4">
        <f>+IF(X5&lt;&gt;0,+(Y5/X5)*100,0)</f>
        <v>-33.83907850995102</v>
      </c>
      <c r="AA5" s="19">
        <f>SUM(AA6:AA8)</f>
        <v>374028217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282868</v>
      </c>
      <c r="D7" s="25"/>
      <c r="E7" s="26">
        <v>395389360</v>
      </c>
      <c r="F7" s="27">
        <v>374028217</v>
      </c>
      <c r="G7" s="27">
        <v>135902412</v>
      </c>
      <c r="H7" s="27"/>
      <c r="I7" s="27"/>
      <c r="J7" s="27">
        <v>135902412</v>
      </c>
      <c r="K7" s="27">
        <v>7004737</v>
      </c>
      <c r="L7" s="27">
        <v>-55478411</v>
      </c>
      <c r="M7" s="27">
        <v>148347409</v>
      </c>
      <c r="N7" s="27">
        <v>99873735</v>
      </c>
      <c r="O7" s="27">
        <v>3932668</v>
      </c>
      <c r="P7" s="27">
        <v>2977730</v>
      </c>
      <c r="Q7" s="27"/>
      <c r="R7" s="27">
        <v>6910398</v>
      </c>
      <c r="S7" s="27">
        <v>1149775</v>
      </c>
      <c r="T7" s="27">
        <v>3624195</v>
      </c>
      <c r="U7" s="27"/>
      <c r="V7" s="27">
        <v>4773970</v>
      </c>
      <c r="W7" s="27">
        <v>247460515</v>
      </c>
      <c r="X7" s="27">
        <v>374028217</v>
      </c>
      <c r="Y7" s="27">
        <v>-126567702</v>
      </c>
      <c r="Z7" s="7">
        <v>-33.84</v>
      </c>
      <c r="AA7" s="25">
        <v>374028217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1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27416192</v>
      </c>
      <c r="F15" s="21">
        <f t="shared" si="2"/>
        <v>17768676</v>
      </c>
      <c r="G15" s="21">
        <f t="shared" si="2"/>
        <v>1741807</v>
      </c>
      <c r="H15" s="21">
        <f t="shared" si="2"/>
        <v>0</v>
      </c>
      <c r="I15" s="21">
        <f t="shared" si="2"/>
        <v>0</v>
      </c>
      <c r="J15" s="21">
        <f t="shared" si="2"/>
        <v>1741807</v>
      </c>
      <c r="K15" s="21">
        <f t="shared" si="2"/>
        <v>1958505</v>
      </c>
      <c r="L15" s="21">
        <f t="shared" si="2"/>
        <v>910747</v>
      </c>
      <c r="M15" s="21">
        <f t="shared" si="2"/>
        <v>1111521</v>
      </c>
      <c r="N15" s="21">
        <f t="shared" si="2"/>
        <v>3980773</v>
      </c>
      <c r="O15" s="21">
        <f t="shared" si="2"/>
        <v>2444110</v>
      </c>
      <c r="P15" s="21">
        <f t="shared" si="2"/>
        <v>1438388</v>
      </c>
      <c r="Q15" s="21">
        <f t="shared" si="2"/>
        <v>0</v>
      </c>
      <c r="R15" s="21">
        <f t="shared" si="2"/>
        <v>3882498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9605078</v>
      </c>
      <c r="X15" s="21">
        <f t="shared" si="2"/>
        <v>17768676</v>
      </c>
      <c r="Y15" s="21">
        <f t="shared" si="2"/>
        <v>-8163598</v>
      </c>
      <c r="Z15" s="4">
        <f>+IF(X15&lt;&gt;0,+(Y15/X15)*100,0)</f>
        <v>-45.94376080693913</v>
      </c>
      <c r="AA15" s="19">
        <f>SUM(AA16:AA18)</f>
        <v>17768676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/>
      <c r="D17" s="22"/>
      <c r="E17" s="23">
        <v>27416192</v>
      </c>
      <c r="F17" s="24">
        <v>17768676</v>
      </c>
      <c r="G17" s="24">
        <v>1741807</v>
      </c>
      <c r="H17" s="24"/>
      <c r="I17" s="24"/>
      <c r="J17" s="24">
        <v>1741807</v>
      </c>
      <c r="K17" s="24">
        <v>1958505</v>
      </c>
      <c r="L17" s="24">
        <v>910747</v>
      </c>
      <c r="M17" s="24">
        <v>1111521</v>
      </c>
      <c r="N17" s="24">
        <v>3980773</v>
      </c>
      <c r="O17" s="24">
        <v>2444110</v>
      </c>
      <c r="P17" s="24">
        <v>1438388</v>
      </c>
      <c r="Q17" s="24"/>
      <c r="R17" s="24">
        <v>3882498</v>
      </c>
      <c r="S17" s="24"/>
      <c r="T17" s="24"/>
      <c r="U17" s="24"/>
      <c r="V17" s="24"/>
      <c r="W17" s="24">
        <v>9605078</v>
      </c>
      <c r="X17" s="24">
        <v>17768676</v>
      </c>
      <c r="Y17" s="24">
        <v>-8163598</v>
      </c>
      <c r="Z17" s="6">
        <v>-45.94</v>
      </c>
      <c r="AA17" s="22">
        <v>17768676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14969</v>
      </c>
      <c r="D19" s="19">
        <f>SUM(D20:D23)</f>
        <v>0</v>
      </c>
      <c r="E19" s="20">
        <f t="shared" si="3"/>
        <v>42336891</v>
      </c>
      <c r="F19" s="21">
        <f t="shared" si="3"/>
        <v>34046808</v>
      </c>
      <c r="G19" s="21">
        <f t="shared" si="3"/>
        <v>2580259</v>
      </c>
      <c r="H19" s="21">
        <f t="shared" si="3"/>
        <v>0</v>
      </c>
      <c r="I19" s="21">
        <f t="shared" si="3"/>
        <v>-67561</v>
      </c>
      <c r="J19" s="21">
        <f t="shared" si="3"/>
        <v>2512698</v>
      </c>
      <c r="K19" s="21">
        <f t="shared" si="3"/>
        <v>21562</v>
      </c>
      <c r="L19" s="21">
        <f t="shared" si="3"/>
        <v>2170796</v>
      </c>
      <c r="M19" s="21">
        <f t="shared" si="3"/>
        <v>4440189</v>
      </c>
      <c r="N19" s="21">
        <f t="shared" si="3"/>
        <v>6632547</v>
      </c>
      <c r="O19" s="21">
        <f t="shared" si="3"/>
        <v>8899567</v>
      </c>
      <c r="P19" s="21">
        <f t="shared" si="3"/>
        <v>3707547</v>
      </c>
      <c r="Q19" s="21">
        <f t="shared" si="3"/>
        <v>0</v>
      </c>
      <c r="R19" s="21">
        <f t="shared" si="3"/>
        <v>12607114</v>
      </c>
      <c r="S19" s="21">
        <f t="shared" si="3"/>
        <v>-5578735</v>
      </c>
      <c r="T19" s="21">
        <f t="shared" si="3"/>
        <v>2487695</v>
      </c>
      <c r="U19" s="21">
        <f t="shared" si="3"/>
        <v>0</v>
      </c>
      <c r="V19" s="21">
        <f t="shared" si="3"/>
        <v>-3091040</v>
      </c>
      <c r="W19" s="21">
        <f t="shared" si="3"/>
        <v>18661319</v>
      </c>
      <c r="X19" s="21">
        <f t="shared" si="3"/>
        <v>34046808</v>
      </c>
      <c r="Y19" s="21">
        <f t="shared" si="3"/>
        <v>-15385489</v>
      </c>
      <c r="Z19" s="4">
        <f>+IF(X19&lt;&gt;0,+(Y19/X19)*100,0)</f>
        <v>-45.189225962093126</v>
      </c>
      <c r="AA19" s="19">
        <f>SUM(AA20:AA23)</f>
        <v>34046808</v>
      </c>
    </row>
    <row r="20" spans="1:27" ht="12.75">
      <c r="A20" s="5" t="s">
        <v>46</v>
      </c>
      <c r="B20" s="3"/>
      <c r="C20" s="22">
        <v>14970</v>
      </c>
      <c r="D20" s="22"/>
      <c r="E20" s="23">
        <v>33664838</v>
      </c>
      <c r="F20" s="24">
        <v>27374754</v>
      </c>
      <c r="G20" s="24">
        <v>1166403</v>
      </c>
      <c r="H20" s="24"/>
      <c r="I20" s="24"/>
      <c r="J20" s="24">
        <v>1166403</v>
      </c>
      <c r="K20" s="24">
        <v>-2253762</v>
      </c>
      <c r="L20" s="24">
        <v>763071</v>
      </c>
      <c r="M20" s="24">
        <v>2684665</v>
      </c>
      <c r="N20" s="24">
        <v>1193974</v>
      </c>
      <c r="O20" s="24">
        <v>6896580</v>
      </c>
      <c r="P20" s="24">
        <v>1961249</v>
      </c>
      <c r="Q20" s="24"/>
      <c r="R20" s="24">
        <v>8857829</v>
      </c>
      <c r="S20" s="24">
        <v>-6386575</v>
      </c>
      <c r="T20" s="24">
        <v>1237804</v>
      </c>
      <c r="U20" s="24"/>
      <c r="V20" s="24">
        <v>-5148771</v>
      </c>
      <c r="W20" s="24">
        <v>6069435</v>
      </c>
      <c r="X20" s="24">
        <v>27374754</v>
      </c>
      <c r="Y20" s="24">
        <v>-21305319</v>
      </c>
      <c r="Z20" s="6">
        <v>-77.83</v>
      </c>
      <c r="AA20" s="22">
        <v>27374754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>
        <v>672859</v>
      </c>
      <c r="U21" s="24"/>
      <c r="V21" s="24">
        <v>672859</v>
      </c>
      <c r="W21" s="24">
        <v>672859</v>
      </c>
      <c r="X21" s="24"/>
      <c r="Y21" s="24">
        <v>672859</v>
      </c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>
        <v>173307</v>
      </c>
      <c r="U22" s="27"/>
      <c r="V22" s="27">
        <v>173307</v>
      </c>
      <c r="W22" s="27">
        <v>173307</v>
      </c>
      <c r="X22" s="27"/>
      <c r="Y22" s="27">
        <v>173307</v>
      </c>
      <c r="Z22" s="7"/>
      <c r="AA22" s="25"/>
    </row>
    <row r="23" spans="1:27" ht="12.75">
      <c r="A23" s="5" t="s">
        <v>49</v>
      </c>
      <c r="B23" s="3"/>
      <c r="C23" s="22">
        <v>-1</v>
      </c>
      <c r="D23" s="22"/>
      <c r="E23" s="23">
        <v>8672053</v>
      </c>
      <c r="F23" s="24">
        <v>6672054</v>
      </c>
      <c r="G23" s="24">
        <v>1413856</v>
      </c>
      <c r="H23" s="24"/>
      <c r="I23" s="24">
        <v>-67561</v>
      </c>
      <c r="J23" s="24">
        <v>1346295</v>
      </c>
      <c r="K23" s="24">
        <v>2275324</v>
      </c>
      <c r="L23" s="24">
        <v>1407725</v>
      </c>
      <c r="M23" s="24">
        <v>1755524</v>
      </c>
      <c r="N23" s="24">
        <v>5438573</v>
      </c>
      <c r="O23" s="24">
        <v>2002987</v>
      </c>
      <c r="P23" s="24">
        <v>1746298</v>
      </c>
      <c r="Q23" s="24"/>
      <c r="R23" s="24">
        <v>3749285</v>
      </c>
      <c r="S23" s="24">
        <v>807840</v>
      </c>
      <c r="T23" s="24">
        <v>403725</v>
      </c>
      <c r="U23" s="24"/>
      <c r="V23" s="24">
        <v>1211565</v>
      </c>
      <c r="W23" s="24">
        <v>11745718</v>
      </c>
      <c r="X23" s="24">
        <v>6672054</v>
      </c>
      <c r="Y23" s="24">
        <v>5073664</v>
      </c>
      <c r="Z23" s="6">
        <v>76.04</v>
      </c>
      <c r="AA23" s="22">
        <v>6672054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297838</v>
      </c>
      <c r="D25" s="40">
        <f>+D5+D9+D15+D19+D24</f>
        <v>0</v>
      </c>
      <c r="E25" s="41">
        <f t="shared" si="4"/>
        <v>465142443</v>
      </c>
      <c r="F25" s="42">
        <f t="shared" si="4"/>
        <v>425843701</v>
      </c>
      <c r="G25" s="42">
        <f t="shared" si="4"/>
        <v>140224478</v>
      </c>
      <c r="H25" s="42">
        <f t="shared" si="4"/>
        <v>0</v>
      </c>
      <c r="I25" s="42">
        <f t="shared" si="4"/>
        <v>-67561</v>
      </c>
      <c r="J25" s="42">
        <f t="shared" si="4"/>
        <v>140156917</v>
      </c>
      <c r="K25" s="42">
        <f t="shared" si="4"/>
        <v>8984804</v>
      </c>
      <c r="L25" s="42">
        <f t="shared" si="4"/>
        <v>-52396868</v>
      </c>
      <c r="M25" s="42">
        <f t="shared" si="4"/>
        <v>153899119</v>
      </c>
      <c r="N25" s="42">
        <f t="shared" si="4"/>
        <v>110487055</v>
      </c>
      <c r="O25" s="42">
        <f t="shared" si="4"/>
        <v>15276345</v>
      </c>
      <c r="P25" s="42">
        <f t="shared" si="4"/>
        <v>8123665</v>
      </c>
      <c r="Q25" s="42">
        <f t="shared" si="4"/>
        <v>0</v>
      </c>
      <c r="R25" s="42">
        <f t="shared" si="4"/>
        <v>23400010</v>
      </c>
      <c r="S25" s="42">
        <f t="shared" si="4"/>
        <v>-4428960</v>
      </c>
      <c r="T25" s="42">
        <f t="shared" si="4"/>
        <v>6111890</v>
      </c>
      <c r="U25" s="42">
        <f t="shared" si="4"/>
        <v>0</v>
      </c>
      <c r="V25" s="42">
        <f t="shared" si="4"/>
        <v>1682930</v>
      </c>
      <c r="W25" s="42">
        <f t="shared" si="4"/>
        <v>275726912</v>
      </c>
      <c r="X25" s="42">
        <f t="shared" si="4"/>
        <v>425843701</v>
      </c>
      <c r="Y25" s="42">
        <f t="shared" si="4"/>
        <v>-150116789</v>
      </c>
      <c r="Z25" s="43">
        <f>+IF(X25&lt;&gt;0,+(Y25/X25)*100,0)</f>
        <v>-35.251616648898136</v>
      </c>
      <c r="AA25" s="40">
        <f>+AA5+AA9+AA15+AA19+AA24</f>
        <v>425843701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-20822365</v>
      </c>
      <c r="D28" s="19">
        <f>SUM(D29:D31)</f>
        <v>0</v>
      </c>
      <c r="E28" s="20">
        <f t="shared" si="5"/>
        <v>156015877</v>
      </c>
      <c r="F28" s="21">
        <f t="shared" si="5"/>
        <v>167296013</v>
      </c>
      <c r="G28" s="21">
        <f t="shared" si="5"/>
        <v>12260405</v>
      </c>
      <c r="H28" s="21">
        <f t="shared" si="5"/>
        <v>14273606</v>
      </c>
      <c r="I28" s="21">
        <f t="shared" si="5"/>
        <v>13302157</v>
      </c>
      <c r="J28" s="21">
        <f t="shared" si="5"/>
        <v>39836168</v>
      </c>
      <c r="K28" s="21">
        <f t="shared" si="5"/>
        <v>9414429</v>
      </c>
      <c r="L28" s="21">
        <f t="shared" si="5"/>
        <v>12002827</v>
      </c>
      <c r="M28" s="21">
        <f t="shared" si="5"/>
        <v>19276525</v>
      </c>
      <c r="N28" s="21">
        <f t="shared" si="5"/>
        <v>40693781</v>
      </c>
      <c r="O28" s="21">
        <f t="shared" si="5"/>
        <v>10016376</v>
      </c>
      <c r="P28" s="21">
        <f t="shared" si="5"/>
        <v>11923919</v>
      </c>
      <c r="Q28" s="21">
        <f t="shared" si="5"/>
        <v>1526136</v>
      </c>
      <c r="R28" s="21">
        <f t="shared" si="5"/>
        <v>23466431</v>
      </c>
      <c r="S28" s="21">
        <f t="shared" si="5"/>
        <v>23890570</v>
      </c>
      <c r="T28" s="21">
        <f t="shared" si="5"/>
        <v>11636259</v>
      </c>
      <c r="U28" s="21">
        <f t="shared" si="5"/>
        <v>0</v>
      </c>
      <c r="V28" s="21">
        <f t="shared" si="5"/>
        <v>35526829</v>
      </c>
      <c r="W28" s="21">
        <f t="shared" si="5"/>
        <v>139523209</v>
      </c>
      <c r="X28" s="21">
        <f t="shared" si="5"/>
        <v>167296013</v>
      </c>
      <c r="Y28" s="21">
        <f t="shared" si="5"/>
        <v>-27772804</v>
      </c>
      <c r="Z28" s="4">
        <f>+IF(X28&lt;&gt;0,+(Y28/X28)*100,0)</f>
        <v>-16.6009957451885</v>
      </c>
      <c r="AA28" s="19">
        <f>SUM(AA29:AA31)</f>
        <v>167296013</v>
      </c>
    </row>
    <row r="29" spans="1:27" ht="12.75">
      <c r="A29" s="5" t="s">
        <v>32</v>
      </c>
      <c r="B29" s="3"/>
      <c r="C29" s="22">
        <v>34024</v>
      </c>
      <c r="D29" s="22"/>
      <c r="E29" s="23">
        <v>55042809</v>
      </c>
      <c r="F29" s="24">
        <v>59514485</v>
      </c>
      <c r="G29" s="24">
        <v>3086203</v>
      </c>
      <c r="H29" s="24">
        <v>4338280</v>
      </c>
      <c r="I29" s="24">
        <v>4415678</v>
      </c>
      <c r="J29" s="24">
        <v>11840161</v>
      </c>
      <c r="K29" s="24">
        <v>4422944</v>
      </c>
      <c r="L29" s="24">
        <v>4704997</v>
      </c>
      <c r="M29" s="24">
        <v>5213590</v>
      </c>
      <c r="N29" s="24">
        <v>14341531</v>
      </c>
      <c r="O29" s="24">
        <v>3426250</v>
      </c>
      <c r="P29" s="24">
        <v>5746548</v>
      </c>
      <c r="Q29" s="24">
        <v>429446</v>
      </c>
      <c r="R29" s="24">
        <v>9602244</v>
      </c>
      <c r="S29" s="24">
        <v>6659134</v>
      </c>
      <c r="T29" s="24">
        <v>4038414</v>
      </c>
      <c r="U29" s="24"/>
      <c r="V29" s="24">
        <v>10697548</v>
      </c>
      <c r="W29" s="24">
        <v>46481484</v>
      </c>
      <c r="X29" s="24">
        <v>59514485</v>
      </c>
      <c r="Y29" s="24">
        <v>-13033001</v>
      </c>
      <c r="Z29" s="6">
        <v>-21.9</v>
      </c>
      <c r="AA29" s="22">
        <v>59514485</v>
      </c>
    </row>
    <row r="30" spans="1:27" ht="12.75">
      <c r="A30" s="5" t="s">
        <v>33</v>
      </c>
      <c r="B30" s="3"/>
      <c r="C30" s="25">
        <v>-20855523</v>
      </c>
      <c r="D30" s="25"/>
      <c r="E30" s="26">
        <v>98346336</v>
      </c>
      <c r="F30" s="27">
        <v>105154792</v>
      </c>
      <c r="G30" s="27">
        <v>9049748</v>
      </c>
      <c r="H30" s="27">
        <v>9805690</v>
      </c>
      <c r="I30" s="27">
        <v>8666403</v>
      </c>
      <c r="J30" s="27">
        <v>27521841</v>
      </c>
      <c r="K30" s="27">
        <v>4845820</v>
      </c>
      <c r="L30" s="27">
        <v>7171539</v>
      </c>
      <c r="M30" s="27">
        <v>13900352</v>
      </c>
      <c r="N30" s="27">
        <v>25917711</v>
      </c>
      <c r="O30" s="27">
        <v>6227892</v>
      </c>
      <c r="P30" s="27">
        <v>6046924</v>
      </c>
      <c r="Q30" s="27">
        <v>1096690</v>
      </c>
      <c r="R30" s="27">
        <v>13371506</v>
      </c>
      <c r="S30" s="27">
        <v>16978515</v>
      </c>
      <c r="T30" s="27">
        <v>7450250</v>
      </c>
      <c r="U30" s="27"/>
      <c r="V30" s="27">
        <v>24428765</v>
      </c>
      <c r="W30" s="27">
        <v>91239823</v>
      </c>
      <c r="X30" s="27">
        <v>105154792</v>
      </c>
      <c r="Y30" s="27">
        <v>-13914969</v>
      </c>
      <c r="Z30" s="7">
        <v>-13.23</v>
      </c>
      <c r="AA30" s="25">
        <v>105154792</v>
      </c>
    </row>
    <row r="31" spans="1:27" ht="12.75">
      <c r="A31" s="5" t="s">
        <v>34</v>
      </c>
      <c r="B31" s="3"/>
      <c r="C31" s="22">
        <v>-866</v>
      </c>
      <c r="D31" s="22"/>
      <c r="E31" s="23">
        <v>2626732</v>
      </c>
      <c r="F31" s="24">
        <v>2626736</v>
      </c>
      <c r="G31" s="24">
        <v>124454</v>
      </c>
      <c r="H31" s="24">
        <v>129636</v>
      </c>
      <c r="I31" s="24">
        <v>220076</v>
      </c>
      <c r="J31" s="24">
        <v>474166</v>
      </c>
      <c r="K31" s="24">
        <v>145665</v>
      </c>
      <c r="L31" s="24">
        <v>126291</v>
      </c>
      <c r="M31" s="24">
        <v>162583</v>
      </c>
      <c r="N31" s="24">
        <v>434539</v>
      </c>
      <c r="O31" s="24">
        <v>362234</v>
      </c>
      <c r="P31" s="24">
        <v>130447</v>
      </c>
      <c r="Q31" s="24"/>
      <c r="R31" s="24">
        <v>492681</v>
      </c>
      <c r="S31" s="24">
        <v>252921</v>
      </c>
      <c r="T31" s="24">
        <v>147595</v>
      </c>
      <c r="U31" s="24"/>
      <c r="V31" s="24">
        <v>400516</v>
      </c>
      <c r="W31" s="24">
        <v>1801902</v>
      </c>
      <c r="X31" s="24">
        <v>2626736</v>
      </c>
      <c r="Y31" s="24">
        <v>-824834</v>
      </c>
      <c r="Z31" s="6">
        <v>-31.4</v>
      </c>
      <c r="AA31" s="22">
        <v>2626736</v>
      </c>
    </row>
    <row r="32" spans="1:27" ht="12.75">
      <c r="A32" s="2" t="s">
        <v>35</v>
      </c>
      <c r="B32" s="3"/>
      <c r="C32" s="19">
        <f aca="true" t="shared" si="6" ref="C32:Y32">SUM(C33:C37)</f>
        <v>56275</v>
      </c>
      <c r="D32" s="19">
        <f>SUM(D33:D37)</f>
        <v>0</v>
      </c>
      <c r="E32" s="20">
        <f t="shared" si="6"/>
        <v>26061791</v>
      </c>
      <c r="F32" s="21">
        <f t="shared" si="6"/>
        <v>23546298</v>
      </c>
      <c r="G32" s="21">
        <f t="shared" si="6"/>
        <v>1704072</v>
      </c>
      <c r="H32" s="21">
        <f t="shared" si="6"/>
        <v>3524210</v>
      </c>
      <c r="I32" s="21">
        <f t="shared" si="6"/>
        <v>1485372</v>
      </c>
      <c r="J32" s="21">
        <f t="shared" si="6"/>
        <v>6713654</v>
      </c>
      <c r="K32" s="21">
        <f t="shared" si="6"/>
        <v>1533311</v>
      </c>
      <c r="L32" s="21">
        <f t="shared" si="6"/>
        <v>1487933</v>
      </c>
      <c r="M32" s="21">
        <f t="shared" si="6"/>
        <v>1885125</v>
      </c>
      <c r="N32" s="21">
        <f t="shared" si="6"/>
        <v>4906369</v>
      </c>
      <c r="O32" s="21">
        <f t="shared" si="6"/>
        <v>1566527</v>
      </c>
      <c r="P32" s="21">
        <f t="shared" si="6"/>
        <v>1499724</v>
      </c>
      <c r="Q32" s="21">
        <f t="shared" si="6"/>
        <v>203830</v>
      </c>
      <c r="R32" s="21">
        <f t="shared" si="6"/>
        <v>3270081</v>
      </c>
      <c r="S32" s="21">
        <f t="shared" si="6"/>
        <v>2449497</v>
      </c>
      <c r="T32" s="21">
        <f t="shared" si="6"/>
        <v>1264985</v>
      </c>
      <c r="U32" s="21">
        <f t="shared" si="6"/>
        <v>0</v>
      </c>
      <c r="V32" s="21">
        <f t="shared" si="6"/>
        <v>3714482</v>
      </c>
      <c r="W32" s="21">
        <f t="shared" si="6"/>
        <v>18604586</v>
      </c>
      <c r="X32" s="21">
        <f t="shared" si="6"/>
        <v>23546298</v>
      </c>
      <c r="Y32" s="21">
        <f t="shared" si="6"/>
        <v>-4941712</v>
      </c>
      <c r="Z32" s="4">
        <f>+IF(X32&lt;&gt;0,+(Y32/X32)*100,0)</f>
        <v>-20.987214210913326</v>
      </c>
      <c r="AA32" s="19">
        <f>SUM(AA33:AA37)</f>
        <v>23546298</v>
      </c>
    </row>
    <row r="33" spans="1:27" ht="12.75">
      <c r="A33" s="5" t="s">
        <v>36</v>
      </c>
      <c r="B33" s="3"/>
      <c r="C33" s="22">
        <v>-187708</v>
      </c>
      <c r="D33" s="22"/>
      <c r="E33" s="23">
        <v>10102908</v>
      </c>
      <c r="F33" s="24">
        <v>9282235</v>
      </c>
      <c r="G33" s="24">
        <v>564209</v>
      </c>
      <c r="H33" s="24">
        <v>658068</v>
      </c>
      <c r="I33" s="24">
        <v>2130346</v>
      </c>
      <c r="J33" s="24">
        <v>3352623</v>
      </c>
      <c r="K33" s="24">
        <v>465852</v>
      </c>
      <c r="L33" s="24">
        <v>564554</v>
      </c>
      <c r="M33" s="24">
        <v>817675</v>
      </c>
      <c r="N33" s="24">
        <v>1848081</v>
      </c>
      <c r="O33" s="24">
        <v>415478</v>
      </c>
      <c r="P33" s="24">
        <v>452293</v>
      </c>
      <c r="Q33" s="24">
        <v>5725</v>
      </c>
      <c r="R33" s="24">
        <v>873496</v>
      </c>
      <c r="S33" s="24">
        <v>765283</v>
      </c>
      <c r="T33" s="24">
        <v>393908</v>
      </c>
      <c r="U33" s="24"/>
      <c r="V33" s="24">
        <v>1159191</v>
      </c>
      <c r="W33" s="24">
        <v>7233391</v>
      </c>
      <c r="X33" s="24">
        <v>9282235</v>
      </c>
      <c r="Y33" s="24">
        <v>-2048844</v>
      </c>
      <c r="Z33" s="6">
        <v>-22.07</v>
      </c>
      <c r="AA33" s="22">
        <v>9282235</v>
      </c>
    </row>
    <row r="34" spans="1:27" ht="12.75">
      <c r="A34" s="5" t="s">
        <v>37</v>
      </c>
      <c r="B34" s="3"/>
      <c r="C34" s="22">
        <v>185947</v>
      </c>
      <c r="D34" s="22"/>
      <c r="E34" s="23">
        <v>15182097</v>
      </c>
      <c r="F34" s="24">
        <v>13388773</v>
      </c>
      <c r="G34" s="24">
        <v>1070563</v>
      </c>
      <c r="H34" s="24">
        <v>2802554</v>
      </c>
      <c r="I34" s="24">
        <v>-708517</v>
      </c>
      <c r="J34" s="24">
        <v>3164600</v>
      </c>
      <c r="K34" s="24">
        <v>1005265</v>
      </c>
      <c r="L34" s="24">
        <v>861409</v>
      </c>
      <c r="M34" s="24">
        <v>1005674</v>
      </c>
      <c r="N34" s="24">
        <v>2872348</v>
      </c>
      <c r="O34" s="24">
        <v>1092130</v>
      </c>
      <c r="P34" s="24">
        <v>983347</v>
      </c>
      <c r="Q34" s="24">
        <v>198105</v>
      </c>
      <c r="R34" s="24">
        <v>2273582</v>
      </c>
      <c r="S34" s="24">
        <v>1567108</v>
      </c>
      <c r="T34" s="24">
        <v>812524</v>
      </c>
      <c r="U34" s="24"/>
      <c r="V34" s="24">
        <v>2379632</v>
      </c>
      <c r="W34" s="24">
        <v>10690162</v>
      </c>
      <c r="X34" s="24">
        <v>13388773</v>
      </c>
      <c r="Y34" s="24">
        <v>-2698611</v>
      </c>
      <c r="Z34" s="6">
        <v>-20.16</v>
      </c>
      <c r="AA34" s="22">
        <v>13388773</v>
      </c>
    </row>
    <row r="35" spans="1:27" ht="12.75">
      <c r="A35" s="5" t="s">
        <v>38</v>
      </c>
      <c r="B35" s="3"/>
      <c r="C35" s="22">
        <v>58038</v>
      </c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>
        <v>-2</v>
      </c>
      <c r="D36" s="22"/>
      <c r="E36" s="23">
        <v>776786</v>
      </c>
      <c r="F36" s="24">
        <v>875290</v>
      </c>
      <c r="G36" s="24">
        <v>69300</v>
      </c>
      <c r="H36" s="24">
        <v>63588</v>
      </c>
      <c r="I36" s="24">
        <v>63543</v>
      </c>
      <c r="J36" s="24">
        <v>196431</v>
      </c>
      <c r="K36" s="24">
        <v>62194</v>
      </c>
      <c r="L36" s="24">
        <v>61970</v>
      </c>
      <c r="M36" s="24">
        <v>61776</v>
      </c>
      <c r="N36" s="24">
        <v>185940</v>
      </c>
      <c r="O36" s="24">
        <v>58919</v>
      </c>
      <c r="P36" s="24">
        <v>64084</v>
      </c>
      <c r="Q36" s="24"/>
      <c r="R36" s="24">
        <v>123003</v>
      </c>
      <c r="S36" s="24">
        <v>117106</v>
      </c>
      <c r="T36" s="24">
        <v>58553</v>
      </c>
      <c r="U36" s="24"/>
      <c r="V36" s="24">
        <v>175659</v>
      </c>
      <c r="W36" s="24">
        <v>681033</v>
      </c>
      <c r="X36" s="24">
        <v>875290</v>
      </c>
      <c r="Y36" s="24">
        <v>-194257</v>
      </c>
      <c r="Z36" s="6">
        <v>-22.19</v>
      </c>
      <c r="AA36" s="22">
        <v>875290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8185614</v>
      </c>
      <c r="D38" s="19">
        <f>SUM(D39:D41)</f>
        <v>0</v>
      </c>
      <c r="E38" s="20">
        <f t="shared" si="7"/>
        <v>77762956</v>
      </c>
      <c r="F38" s="21">
        <f t="shared" si="7"/>
        <v>68721987</v>
      </c>
      <c r="G38" s="21">
        <f t="shared" si="7"/>
        <v>6895058</v>
      </c>
      <c r="H38" s="21">
        <f t="shared" si="7"/>
        <v>6060011</v>
      </c>
      <c r="I38" s="21">
        <f t="shared" si="7"/>
        <v>5396612</v>
      </c>
      <c r="J38" s="21">
        <f t="shared" si="7"/>
        <v>18351681</v>
      </c>
      <c r="K38" s="21">
        <f t="shared" si="7"/>
        <v>5122220</v>
      </c>
      <c r="L38" s="21">
        <f t="shared" si="7"/>
        <v>3902343</v>
      </c>
      <c r="M38" s="21">
        <f t="shared" si="7"/>
        <v>14344429</v>
      </c>
      <c r="N38" s="21">
        <f t="shared" si="7"/>
        <v>23368992</v>
      </c>
      <c r="O38" s="21">
        <f t="shared" si="7"/>
        <v>8594160</v>
      </c>
      <c r="P38" s="21">
        <f t="shared" si="7"/>
        <v>5707071</v>
      </c>
      <c r="Q38" s="21">
        <f t="shared" si="7"/>
        <v>4413622</v>
      </c>
      <c r="R38" s="21">
        <f t="shared" si="7"/>
        <v>18714853</v>
      </c>
      <c r="S38" s="21">
        <f t="shared" si="7"/>
        <v>13489209</v>
      </c>
      <c r="T38" s="21">
        <f t="shared" si="7"/>
        <v>4484995</v>
      </c>
      <c r="U38" s="21">
        <f t="shared" si="7"/>
        <v>0</v>
      </c>
      <c r="V38" s="21">
        <f t="shared" si="7"/>
        <v>17974204</v>
      </c>
      <c r="W38" s="21">
        <f t="shared" si="7"/>
        <v>78409730</v>
      </c>
      <c r="X38" s="21">
        <f t="shared" si="7"/>
        <v>68721987</v>
      </c>
      <c r="Y38" s="21">
        <f t="shared" si="7"/>
        <v>9687743</v>
      </c>
      <c r="Z38" s="4">
        <f>+IF(X38&lt;&gt;0,+(Y38/X38)*100,0)</f>
        <v>14.097006537369182</v>
      </c>
      <c r="AA38" s="19">
        <f>SUM(AA39:AA41)</f>
        <v>68721987</v>
      </c>
    </row>
    <row r="39" spans="1:27" ht="12.75">
      <c r="A39" s="5" t="s">
        <v>42</v>
      </c>
      <c r="B39" s="3"/>
      <c r="C39" s="22">
        <v>-18010</v>
      </c>
      <c r="D39" s="22"/>
      <c r="E39" s="23">
        <v>23542565</v>
      </c>
      <c r="F39" s="24">
        <v>17854108</v>
      </c>
      <c r="G39" s="24">
        <v>768757</v>
      </c>
      <c r="H39" s="24">
        <v>2253128</v>
      </c>
      <c r="I39" s="24">
        <v>841434</v>
      </c>
      <c r="J39" s="24">
        <v>3863319</v>
      </c>
      <c r="K39" s="24">
        <v>901888</v>
      </c>
      <c r="L39" s="24">
        <v>837627</v>
      </c>
      <c r="M39" s="24">
        <v>1093764</v>
      </c>
      <c r="N39" s="24">
        <v>2833279</v>
      </c>
      <c r="O39" s="24">
        <v>1747716</v>
      </c>
      <c r="P39" s="24">
        <v>962591</v>
      </c>
      <c r="Q39" s="24">
        <v>-81261</v>
      </c>
      <c r="R39" s="24">
        <v>2629046</v>
      </c>
      <c r="S39" s="24">
        <v>4404734</v>
      </c>
      <c r="T39" s="24">
        <v>871169</v>
      </c>
      <c r="U39" s="24"/>
      <c r="V39" s="24">
        <v>5275903</v>
      </c>
      <c r="W39" s="24">
        <v>14601547</v>
      </c>
      <c r="X39" s="24">
        <v>17854108</v>
      </c>
      <c r="Y39" s="24">
        <v>-3252561</v>
      </c>
      <c r="Z39" s="6">
        <v>-18.22</v>
      </c>
      <c r="AA39" s="22">
        <v>17854108</v>
      </c>
    </row>
    <row r="40" spans="1:27" ht="12.75">
      <c r="A40" s="5" t="s">
        <v>43</v>
      </c>
      <c r="B40" s="3"/>
      <c r="C40" s="22">
        <v>8203624</v>
      </c>
      <c r="D40" s="22"/>
      <c r="E40" s="23">
        <v>54220391</v>
      </c>
      <c r="F40" s="24">
        <v>50867879</v>
      </c>
      <c r="G40" s="24">
        <v>6126301</v>
      </c>
      <c r="H40" s="24">
        <v>3806883</v>
      </c>
      <c r="I40" s="24">
        <v>4555178</v>
      </c>
      <c r="J40" s="24">
        <v>14488362</v>
      </c>
      <c r="K40" s="24">
        <v>4220332</v>
      </c>
      <c r="L40" s="24">
        <v>3064716</v>
      </c>
      <c r="M40" s="24">
        <v>13250665</v>
      </c>
      <c r="N40" s="24">
        <v>20535713</v>
      </c>
      <c r="O40" s="24">
        <v>6846444</v>
      </c>
      <c r="P40" s="24">
        <v>4744480</v>
      </c>
      <c r="Q40" s="24">
        <v>4494883</v>
      </c>
      <c r="R40" s="24">
        <v>16085807</v>
      </c>
      <c r="S40" s="24">
        <v>9084475</v>
      </c>
      <c r="T40" s="24">
        <v>3613826</v>
      </c>
      <c r="U40" s="24"/>
      <c r="V40" s="24">
        <v>12698301</v>
      </c>
      <c r="W40" s="24">
        <v>63808183</v>
      </c>
      <c r="X40" s="24">
        <v>50867879</v>
      </c>
      <c r="Y40" s="24">
        <v>12940304</v>
      </c>
      <c r="Z40" s="6">
        <v>25.44</v>
      </c>
      <c r="AA40" s="22">
        <v>50867879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-56261026</v>
      </c>
      <c r="D42" s="19">
        <f>SUM(D43:D46)</f>
        <v>0</v>
      </c>
      <c r="E42" s="20">
        <f t="shared" si="8"/>
        <v>53947569</v>
      </c>
      <c r="F42" s="21">
        <f t="shared" si="8"/>
        <v>65571844</v>
      </c>
      <c r="G42" s="21">
        <f t="shared" si="8"/>
        <v>4964979</v>
      </c>
      <c r="H42" s="21">
        <f t="shared" si="8"/>
        <v>4975538</v>
      </c>
      <c r="I42" s="21">
        <f t="shared" si="8"/>
        <v>5309302</v>
      </c>
      <c r="J42" s="21">
        <f t="shared" si="8"/>
        <v>15249819</v>
      </c>
      <c r="K42" s="21">
        <f t="shared" si="8"/>
        <v>5507894</v>
      </c>
      <c r="L42" s="21">
        <f t="shared" si="8"/>
        <v>1600428</v>
      </c>
      <c r="M42" s="21">
        <f t="shared" si="8"/>
        <v>8354859</v>
      </c>
      <c r="N42" s="21">
        <f t="shared" si="8"/>
        <v>15463181</v>
      </c>
      <c r="O42" s="21">
        <f t="shared" si="8"/>
        <v>5559148</v>
      </c>
      <c r="P42" s="21">
        <f t="shared" si="8"/>
        <v>5852662</v>
      </c>
      <c r="Q42" s="21">
        <f t="shared" si="8"/>
        <v>-229087</v>
      </c>
      <c r="R42" s="21">
        <f t="shared" si="8"/>
        <v>11182723</v>
      </c>
      <c r="S42" s="21">
        <f t="shared" si="8"/>
        <v>9099830</v>
      </c>
      <c r="T42" s="21">
        <f t="shared" si="8"/>
        <v>2426164</v>
      </c>
      <c r="U42" s="21">
        <f t="shared" si="8"/>
        <v>0</v>
      </c>
      <c r="V42" s="21">
        <f t="shared" si="8"/>
        <v>11525994</v>
      </c>
      <c r="W42" s="21">
        <f t="shared" si="8"/>
        <v>53421717</v>
      </c>
      <c r="X42" s="21">
        <f t="shared" si="8"/>
        <v>65571844</v>
      </c>
      <c r="Y42" s="21">
        <f t="shared" si="8"/>
        <v>-12150127</v>
      </c>
      <c r="Z42" s="4">
        <f>+IF(X42&lt;&gt;0,+(Y42/X42)*100,0)</f>
        <v>-18.529488052829503</v>
      </c>
      <c r="AA42" s="19">
        <f>SUM(AA43:AA46)</f>
        <v>65571844</v>
      </c>
    </row>
    <row r="43" spans="1:27" ht="12.75">
      <c r="A43" s="5" t="s">
        <v>46</v>
      </c>
      <c r="B43" s="3"/>
      <c r="C43" s="22">
        <v>-39987589</v>
      </c>
      <c r="D43" s="22"/>
      <c r="E43" s="23">
        <v>47686646</v>
      </c>
      <c r="F43" s="24">
        <v>42029358</v>
      </c>
      <c r="G43" s="24">
        <v>2814340</v>
      </c>
      <c r="H43" s="24">
        <v>2910136</v>
      </c>
      <c r="I43" s="24">
        <v>2410015</v>
      </c>
      <c r="J43" s="24">
        <v>8134491</v>
      </c>
      <c r="K43" s="24">
        <v>2327880</v>
      </c>
      <c r="L43" s="24">
        <v>708218</v>
      </c>
      <c r="M43" s="24">
        <v>5369388</v>
      </c>
      <c r="N43" s="24">
        <v>8405486</v>
      </c>
      <c r="O43" s="24">
        <v>2976109</v>
      </c>
      <c r="P43" s="24">
        <v>3361440</v>
      </c>
      <c r="Q43" s="24">
        <v>-61291</v>
      </c>
      <c r="R43" s="24">
        <v>6276258</v>
      </c>
      <c r="S43" s="24">
        <v>8722508</v>
      </c>
      <c r="T43" s="24">
        <v>2216079</v>
      </c>
      <c r="U43" s="24"/>
      <c r="V43" s="24">
        <v>10938587</v>
      </c>
      <c r="W43" s="24">
        <v>33754822</v>
      </c>
      <c r="X43" s="24">
        <v>42029358</v>
      </c>
      <c r="Y43" s="24">
        <v>-8274536</v>
      </c>
      <c r="Z43" s="6">
        <v>-19.69</v>
      </c>
      <c r="AA43" s="22">
        <v>42029358</v>
      </c>
    </row>
    <row r="44" spans="1:27" ht="12.75">
      <c r="A44" s="5" t="s">
        <v>47</v>
      </c>
      <c r="B44" s="3"/>
      <c r="C44" s="22"/>
      <c r="D44" s="22"/>
      <c r="E44" s="23"/>
      <c r="F44" s="24">
        <v>15425302</v>
      </c>
      <c r="G44" s="24">
        <v>1070048</v>
      </c>
      <c r="H44" s="24">
        <v>1282331</v>
      </c>
      <c r="I44" s="24">
        <v>1572240</v>
      </c>
      <c r="J44" s="24">
        <v>3924619</v>
      </c>
      <c r="K44" s="24">
        <v>1217809</v>
      </c>
      <c r="L44" s="24"/>
      <c r="M44" s="24">
        <v>1223693</v>
      </c>
      <c r="N44" s="24">
        <v>2441502</v>
      </c>
      <c r="O44" s="24">
        <v>1359851</v>
      </c>
      <c r="P44" s="24"/>
      <c r="Q44" s="24"/>
      <c r="R44" s="24">
        <v>1359851</v>
      </c>
      <c r="S44" s="24"/>
      <c r="T44" s="24"/>
      <c r="U44" s="24"/>
      <c r="V44" s="24"/>
      <c r="W44" s="24">
        <v>7725972</v>
      </c>
      <c r="X44" s="24">
        <v>15425302</v>
      </c>
      <c r="Y44" s="24">
        <v>-7699330</v>
      </c>
      <c r="Z44" s="6">
        <v>-49.91</v>
      </c>
      <c r="AA44" s="22">
        <v>15425302</v>
      </c>
    </row>
    <row r="45" spans="1:27" ht="12.75">
      <c r="A45" s="5" t="s">
        <v>48</v>
      </c>
      <c r="B45" s="3"/>
      <c r="C45" s="25">
        <v>-6</v>
      </c>
      <c r="D45" s="25"/>
      <c r="E45" s="26">
        <v>751606</v>
      </c>
      <c r="F45" s="27">
        <v>711056</v>
      </c>
      <c r="G45" s="27">
        <v>52630</v>
      </c>
      <c r="H45" s="27">
        <v>54102</v>
      </c>
      <c r="I45" s="27">
        <v>53834</v>
      </c>
      <c r="J45" s="27">
        <v>160566</v>
      </c>
      <c r="K45" s="27">
        <v>52975</v>
      </c>
      <c r="L45" s="27">
        <v>54222</v>
      </c>
      <c r="M45" s="27">
        <v>50199</v>
      </c>
      <c r="N45" s="27">
        <v>157396</v>
      </c>
      <c r="O45" s="27">
        <v>71348</v>
      </c>
      <c r="P45" s="27">
        <v>53518</v>
      </c>
      <c r="Q45" s="27"/>
      <c r="R45" s="27">
        <v>124866</v>
      </c>
      <c r="S45" s="27">
        <v>99732</v>
      </c>
      <c r="T45" s="27">
        <v>59526</v>
      </c>
      <c r="U45" s="27"/>
      <c r="V45" s="27">
        <v>159258</v>
      </c>
      <c r="W45" s="27">
        <v>602086</v>
      </c>
      <c r="X45" s="27">
        <v>711056</v>
      </c>
      <c r="Y45" s="27">
        <v>-108970</v>
      </c>
      <c r="Z45" s="7">
        <v>-15.33</v>
      </c>
      <c r="AA45" s="25">
        <v>711056</v>
      </c>
    </row>
    <row r="46" spans="1:27" ht="12.75">
      <c r="A46" s="5" t="s">
        <v>49</v>
      </c>
      <c r="B46" s="3"/>
      <c r="C46" s="22">
        <v>-16273431</v>
      </c>
      <c r="D46" s="22"/>
      <c r="E46" s="23">
        <v>5509317</v>
      </c>
      <c r="F46" s="24">
        <v>7406128</v>
      </c>
      <c r="G46" s="24">
        <v>1027961</v>
      </c>
      <c r="H46" s="24">
        <v>728969</v>
      </c>
      <c r="I46" s="24">
        <v>1273213</v>
      </c>
      <c r="J46" s="24">
        <v>3030143</v>
      </c>
      <c r="K46" s="24">
        <v>1909230</v>
      </c>
      <c r="L46" s="24">
        <v>837988</v>
      </c>
      <c r="M46" s="24">
        <v>1711579</v>
      </c>
      <c r="N46" s="24">
        <v>4458797</v>
      </c>
      <c r="O46" s="24">
        <v>1151840</v>
      </c>
      <c r="P46" s="24">
        <v>2437704</v>
      </c>
      <c r="Q46" s="24">
        <v>-167796</v>
      </c>
      <c r="R46" s="24">
        <v>3421748</v>
      </c>
      <c r="S46" s="24">
        <v>277590</v>
      </c>
      <c r="T46" s="24">
        <v>150559</v>
      </c>
      <c r="U46" s="24"/>
      <c r="V46" s="24">
        <v>428149</v>
      </c>
      <c r="W46" s="24">
        <v>11338837</v>
      </c>
      <c r="X46" s="24">
        <v>7406128</v>
      </c>
      <c r="Y46" s="24">
        <v>3932709</v>
      </c>
      <c r="Z46" s="6">
        <v>53.1</v>
      </c>
      <c r="AA46" s="22">
        <v>7406128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-68841502</v>
      </c>
      <c r="D48" s="40">
        <f>+D28+D32+D38+D42+D47</f>
        <v>0</v>
      </c>
      <c r="E48" s="41">
        <f t="shared" si="9"/>
        <v>313788193</v>
      </c>
      <c r="F48" s="42">
        <f t="shared" si="9"/>
        <v>325136142</v>
      </c>
      <c r="G48" s="42">
        <f t="shared" si="9"/>
        <v>25824514</v>
      </c>
      <c r="H48" s="42">
        <f t="shared" si="9"/>
        <v>28833365</v>
      </c>
      <c r="I48" s="42">
        <f t="shared" si="9"/>
        <v>25493443</v>
      </c>
      <c r="J48" s="42">
        <f t="shared" si="9"/>
        <v>80151322</v>
      </c>
      <c r="K48" s="42">
        <f t="shared" si="9"/>
        <v>21577854</v>
      </c>
      <c r="L48" s="42">
        <f t="shared" si="9"/>
        <v>18993531</v>
      </c>
      <c r="M48" s="42">
        <f t="shared" si="9"/>
        <v>43860938</v>
      </c>
      <c r="N48" s="42">
        <f t="shared" si="9"/>
        <v>84432323</v>
      </c>
      <c r="O48" s="42">
        <f t="shared" si="9"/>
        <v>25736211</v>
      </c>
      <c r="P48" s="42">
        <f t="shared" si="9"/>
        <v>24983376</v>
      </c>
      <c r="Q48" s="42">
        <f t="shared" si="9"/>
        <v>5914501</v>
      </c>
      <c r="R48" s="42">
        <f t="shared" si="9"/>
        <v>56634088</v>
      </c>
      <c r="S48" s="42">
        <f t="shared" si="9"/>
        <v>48929106</v>
      </c>
      <c r="T48" s="42">
        <f t="shared" si="9"/>
        <v>19812403</v>
      </c>
      <c r="U48" s="42">
        <f t="shared" si="9"/>
        <v>0</v>
      </c>
      <c r="V48" s="42">
        <f t="shared" si="9"/>
        <v>68741509</v>
      </c>
      <c r="W48" s="42">
        <f t="shared" si="9"/>
        <v>289959242</v>
      </c>
      <c r="X48" s="42">
        <f t="shared" si="9"/>
        <v>325136142</v>
      </c>
      <c r="Y48" s="42">
        <f t="shared" si="9"/>
        <v>-35176900</v>
      </c>
      <c r="Z48" s="43">
        <f>+IF(X48&lt;&gt;0,+(Y48/X48)*100,0)</f>
        <v>-10.819129421791565</v>
      </c>
      <c r="AA48" s="40">
        <f>+AA28+AA32+AA38+AA42+AA47</f>
        <v>325136142</v>
      </c>
    </row>
    <row r="49" spans="1:27" ht="12.75">
      <c r="A49" s="14" t="s">
        <v>84</v>
      </c>
      <c r="B49" s="15"/>
      <c r="C49" s="44">
        <f aca="true" t="shared" si="10" ref="C49:Y49">+C25-C48</f>
        <v>69139340</v>
      </c>
      <c r="D49" s="44">
        <f>+D25-D48</f>
        <v>0</v>
      </c>
      <c r="E49" s="45">
        <f t="shared" si="10"/>
        <v>151354250</v>
      </c>
      <c r="F49" s="46">
        <f t="shared" si="10"/>
        <v>100707559</v>
      </c>
      <c r="G49" s="46">
        <f t="shared" si="10"/>
        <v>114399964</v>
      </c>
      <c r="H49" s="46">
        <f t="shared" si="10"/>
        <v>-28833365</v>
      </c>
      <c r="I49" s="46">
        <f t="shared" si="10"/>
        <v>-25561004</v>
      </c>
      <c r="J49" s="46">
        <f t="shared" si="10"/>
        <v>60005595</v>
      </c>
      <c r="K49" s="46">
        <f t="shared" si="10"/>
        <v>-12593050</v>
      </c>
      <c r="L49" s="46">
        <f t="shared" si="10"/>
        <v>-71390399</v>
      </c>
      <c r="M49" s="46">
        <f t="shared" si="10"/>
        <v>110038181</v>
      </c>
      <c r="N49" s="46">
        <f t="shared" si="10"/>
        <v>26054732</v>
      </c>
      <c r="O49" s="46">
        <f t="shared" si="10"/>
        <v>-10459866</v>
      </c>
      <c r="P49" s="46">
        <f t="shared" si="10"/>
        <v>-16859711</v>
      </c>
      <c r="Q49" s="46">
        <f t="shared" si="10"/>
        <v>-5914501</v>
      </c>
      <c r="R49" s="46">
        <f t="shared" si="10"/>
        <v>-33234078</v>
      </c>
      <c r="S49" s="46">
        <f t="shared" si="10"/>
        <v>-53358066</v>
      </c>
      <c r="T49" s="46">
        <f t="shared" si="10"/>
        <v>-13700513</v>
      </c>
      <c r="U49" s="46">
        <f t="shared" si="10"/>
        <v>0</v>
      </c>
      <c r="V49" s="46">
        <f t="shared" si="10"/>
        <v>-67058579</v>
      </c>
      <c r="W49" s="46">
        <f t="shared" si="10"/>
        <v>-14232330</v>
      </c>
      <c r="X49" s="46">
        <f>IF(F25=F48,0,X25-X48)</f>
        <v>100707559</v>
      </c>
      <c r="Y49" s="46">
        <f t="shared" si="10"/>
        <v>-114939889</v>
      </c>
      <c r="Z49" s="47">
        <f>+IF(X49&lt;&gt;0,+(Y49/X49)*100,0)</f>
        <v>-114.13233538904464</v>
      </c>
      <c r="AA49" s="44">
        <f>+AA25-AA48</f>
        <v>100707559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506737582</v>
      </c>
      <c r="D5" s="19">
        <f>SUM(D6:D8)</f>
        <v>0</v>
      </c>
      <c r="E5" s="20">
        <f t="shared" si="0"/>
        <v>510038007</v>
      </c>
      <c r="F5" s="21">
        <f t="shared" si="0"/>
        <v>511432123</v>
      </c>
      <c r="G5" s="21">
        <f t="shared" si="0"/>
        <v>175598950</v>
      </c>
      <c r="H5" s="21">
        <f t="shared" si="0"/>
        <v>12727209</v>
      </c>
      <c r="I5" s="21">
        <f t="shared" si="0"/>
        <v>13181282</v>
      </c>
      <c r="J5" s="21">
        <f t="shared" si="0"/>
        <v>201507441</v>
      </c>
      <c r="K5" s="21">
        <f t="shared" si="0"/>
        <v>13073124</v>
      </c>
      <c r="L5" s="21">
        <f t="shared" si="0"/>
        <v>14500366</v>
      </c>
      <c r="M5" s="21">
        <f t="shared" si="0"/>
        <v>140614379</v>
      </c>
      <c r="N5" s="21">
        <f t="shared" si="0"/>
        <v>168187869</v>
      </c>
      <c r="O5" s="21">
        <f t="shared" si="0"/>
        <v>31437098</v>
      </c>
      <c r="P5" s="21">
        <f t="shared" si="0"/>
        <v>32866143</v>
      </c>
      <c r="Q5" s="21">
        <f t="shared" si="0"/>
        <v>110684952</v>
      </c>
      <c r="R5" s="21">
        <f t="shared" si="0"/>
        <v>174988193</v>
      </c>
      <c r="S5" s="21">
        <f t="shared" si="0"/>
        <v>13662135</v>
      </c>
      <c r="T5" s="21">
        <f t="shared" si="0"/>
        <v>12055005</v>
      </c>
      <c r="U5" s="21">
        <f t="shared" si="0"/>
        <v>12734137</v>
      </c>
      <c r="V5" s="21">
        <f t="shared" si="0"/>
        <v>38451277</v>
      </c>
      <c r="W5" s="21">
        <f t="shared" si="0"/>
        <v>583134780</v>
      </c>
      <c r="X5" s="21">
        <f t="shared" si="0"/>
        <v>511432123</v>
      </c>
      <c r="Y5" s="21">
        <f t="shared" si="0"/>
        <v>71702657</v>
      </c>
      <c r="Z5" s="4">
        <f>+IF(X5&lt;&gt;0,+(Y5/X5)*100,0)</f>
        <v>14.019975237261347</v>
      </c>
      <c r="AA5" s="19">
        <f>SUM(AA6:AA8)</f>
        <v>511432123</v>
      </c>
    </row>
    <row r="6" spans="1:27" ht="12.75">
      <c r="A6" s="5" t="s">
        <v>32</v>
      </c>
      <c r="B6" s="3"/>
      <c r="C6" s="22"/>
      <c r="D6" s="22"/>
      <c r="E6" s="23">
        <v>1100</v>
      </c>
      <c r="F6" s="24">
        <v>299100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299100</v>
      </c>
      <c r="Y6" s="24">
        <v>-299100</v>
      </c>
      <c r="Z6" s="6">
        <v>-100</v>
      </c>
      <c r="AA6" s="22">
        <v>299100</v>
      </c>
    </row>
    <row r="7" spans="1:27" ht="12.75">
      <c r="A7" s="5" t="s">
        <v>33</v>
      </c>
      <c r="B7" s="3"/>
      <c r="C7" s="25">
        <v>506737582</v>
      </c>
      <c r="D7" s="25"/>
      <c r="E7" s="26">
        <v>510036907</v>
      </c>
      <c r="F7" s="27">
        <v>511133023</v>
      </c>
      <c r="G7" s="27">
        <v>175598950</v>
      </c>
      <c r="H7" s="27">
        <v>12727209</v>
      </c>
      <c r="I7" s="27">
        <v>13181282</v>
      </c>
      <c r="J7" s="27">
        <v>201507441</v>
      </c>
      <c r="K7" s="27">
        <v>13073124</v>
      </c>
      <c r="L7" s="27">
        <v>14500366</v>
      </c>
      <c r="M7" s="27">
        <v>140614379</v>
      </c>
      <c r="N7" s="27">
        <v>168187869</v>
      </c>
      <c r="O7" s="27">
        <v>31437098</v>
      </c>
      <c r="P7" s="27">
        <v>32866143</v>
      </c>
      <c r="Q7" s="27">
        <v>110684952</v>
      </c>
      <c r="R7" s="27">
        <v>174988193</v>
      </c>
      <c r="S7" s="27">
        <v>13662135</v>
      </c>
      <c r="T7" s="27">
        <v>12055005</v>
      </c>
      <c r="U7" s="27">
        <v>12734137</v>
      </c>
      <c r="V7" s="27">
        <v>38451277</v>
      </c>
      <c r="W7" s="27">
        <v>583134780</v>
      </c>
      <c r="X7" s="27">
        <v>511133023</v>
      </c>
      <c r="Y7" s="27">
        <v>72001757</v>
      </c>
      <c r="Z7" s="7">
        <v>14.09</v>
      </c>
      <c r="AA7" s="25">
        <v>511133023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34722128</v>
      </c>
      <c r="D9" s="19">
        <f>SUM(D10:D14)</f>
        <v>0</v>
      </c>
      <c r="E9" s="20">
        <f t="shared" si="1"/>
        <v>41092127</v>
      </c>
      <c r="F9" s="21">
        <f t="shared" si="1"/>
        <v>41079127</v>
      </c>
      <c r="G9" s="21">
        <f t="shared" si="1"/>
        <v>201518</v>
      </c>
      <c r="H9" s="21">
        <f t="shared" si="1"/>
        <v>350462</v>
      </c>
      <c r="I9" s="21">
        <f t="shared" si="1"/>
        <v>531575</v>
      </c>
      <c r="J9" s="21">
        <f t="shared" si="1"/>
        <v>1083555</v>
      </c>
      <c r="K9" s="21">
        <f t="shared" si="1"/>
        <v>116936</v>
      </c>
      <c r="L9" s="21">
        <f t="shared" si="1"/>
        <v>466484</v>
      </c>
      <c r="M9" s="21">
        <f t="shared" si="1"/>
        <v>298348</v>
      </c>
      <c r="N9" s="21">
        <f t="shared" si="1"/>
        <v>881768</v>
      </c>
      <c r="O9" s="21">
        <f t="shared" si="1"/>
        <v>711379</v>
      </c>
      <c r="P9" s="21">
        <f t="shared" si="1"/>
        <v>4410629</v>
      </c>
      <c r="Q9" s="21">
        <f t="shared" si="1"/>
        <v>483479</v>
      </c>
      <c r="R9" s="21">
        <f t="shared" si="1"/>
        <v>5605487</v>
      </c>
      <c r="S9" s="21">
        <f t="shared" si="1"/>
        <v>366026</v>
      </c>
      <c r="T9" s="21">
        <f t="shared" si="1"/>
        <v>86533</v>
      </c>
      <c r="U9" s="21">
        <f t="shared" si="1"/>
        <v>181016</v>
      </c>
      <c r="V9" s="21">
        <f t="shared" si="1"/>
        <v>633575</v>
      </c>
      <c r="W9" s="21">
        <f t="shared" si="1"/>
        <v>8204385</v>
      </c>
      <c r="X9" s="21">
        <f t="shared" si="1"/>
        <v>41079127</v>
      </c>
      <c r="Y9" s="21">
        <f t="shared" si="1"/>
        <v>-32874742</v>
      </c>
      <c r="Z9" s="4">
        <f>+IF(X9&lt;&gt;0,+(Y9/X9)*100,0)</f>
        <v>-80.02784966681497</v>
      </c>
      <c r="AA9" s="19">
        <f>SUM(AA10:AA14)</f>
        <v>41079127</v>
      </c>
    </row>
    <row r="10" spans="1:27" ht="12.75">
      <c r="A10" s="5" t="s">
        <v>36</v>
      </c>
      <c r="B10" s="3"/>
      <c r="C10" s="22">
        <v>37723</v>
      </c>
      <c r="D10" s="22"/>
      <c r="E10" s="23">
        <v>56136</v>
      </c>
      <c r="F10" s="24">
        <v>56136</v>
      </c>
      <c r="G10" s="24">
        <v>3786</v>
      </c>
      <c r="H10" s="24">
        <v>2773</v>
      </c>
      <c r="I10" s="24">
        <v>2895</v>
      </c>
      <c r="J10" s="24">
        <v>9454</v>
      </c>
      <c r="K10" s="24"/>
      <c r="L10" s="24">
        <v>6785</v>
      </c>
      <c r="M10" s="24">
        <v>4700</v>
      </c>
      <c r="N10" s="24">
        <v>11485</v>
      </c>
      <c r="O10" s="24"/>
      <c r="P10" s="24">
        <v>4314043</v>
      </c>
      <c r="Q10" s="24">
        <v>1602</v>
      </c>
      <c r="R10" s="24">
        <v>4315645</v>
      </c>
      <c r="S10" s="24"/>
      <c r="T10" s="24"/>
      <c r="U10" s="24"/>
      <c r="V10" s="24"/>
      <c r="W10" s="24">
        <v>4336584</v>
      </c>
      <c r="X10" s="24">
        <v>56136</v>
      </c>
      <c r="Y10" s="24">
        <v>4280448</v>
      </c>
      <c r="Z10" s="6">
        <v>7625.14</v>
      </c>
      <c r="AA10" s="22">
        <v>56136</v>
      </c>
    </row>
    <row r="11" spans="1:27" ht="12.75">
      <c r="A11" s="5" t="s">
        <v>37</v>
      </c>
      <c r="B11" s="3"/>
      <c r="C11" s="22">
        <v>124948</v>
      </c>
      <c r="D11" s="22"/>
      <c r="E11" s="23">
        <v>560766</v>
      </c>
      <c r="F11" s="24">
        <v>560766</v>
      </c>
      <c r="G11" s="24">
        <v>26458</v>
      </c>
      <c r="H11" s="24">
        <v>17593</v>
      </c>
      <c r="I11" s="24">
        <v>17966</v>
      </c>
      <c r="J11" s="24">
        <v>62017</v>
      </c>
      <c r="K11" s="24"/>
      <c r="L11" s="24">
        <v>14495</v>
      </c>
      <c r="M11" s="24">
        <v>25198</v>
      </c>
      <c r="N11" s="24">
        <v>39693</v>
      </c>
      <c r="O11" s="24">
        <v>-795</v>
      </c>
      <c r="P11" s="24">
        <v>19470</v>
      </c>
      <c r="Q11" s="24"/>
      <c r="R11" s="24">
        <v>18675</v>
      </c>
      <c r="S11" s="24">
        <v>12450</v>
      </c>
      <c r="T11" s="24">
        <v>18827</v>
      </c>
      <c r="U11" s="24">
        <v>27300</v>
      </c>
      <c r="V11" s="24">
        <v>58577</v>
      </c>
      <c r="W11" s="24">
        <v>178962</v>
      </c>
      <c r="X11" s="24">
        <v>560766</v>
      </c>
      <c r="Y11" s="24">
        <v>-381804</v>
      </c>
      <c r="Z11" s="6">
        <v>-68.09</v>
      </c>
      <c r="AA11" s="22">
        <v>560766</v>
      </c>
    </row>
    <row r="12" spans="1:27" ht="12.75">
      <c r="A12" s="5" t="s">
        <v>38</v>
      </c>
      <c r="B12" s="3"/>
      <c r="C12" s="22">
        <v>31635630</v>
      </c>
      <c r="D12" s="22"/>
      <c r="E12" s="23">
        <v>38001000</v>
      </c>
      <c r="F12" s="24">
        <v>38001000</v>
      </c>
      <c r="G12" s="24"/>
      <c r="H12" s="24"/>
      <c r="I12" s="24">
        <v>419030</v>
      </c>
      <c r="J12" s="24">
        <v>419030</v>
      </c>
      <c r="K12" s="24"/>
      <c r="L12" s="24">
        <v>436610</v>
      </c>
      <c r="M12" s="24">
        <v>118800</v>
      </c>
      <c r="N12" s="24">
        <v>555410</v>
      </c>
      <c r="O12" s="24"/>
      <c r="P12" s="24"/>
      <c r="Q12" s="24">
        <v>245695</v>
      </c>
      <c r="R12" s="24">
        <v>245695</v>
      </c>
      <c r="S12" s="24">
        <v>233255</v>
      </c>
      <c r="T12" s="24">
        <v>-67030</v>
      </c>
      <c r="U12" s="24"/>
      <c r="V12" s="24">
        <v>166225</v>
      </c>
      <c r="W12" s="24">
        <v>1386360</v>
      </c>
      <c r="X12" s="24">
        <v>38001000</v>
      </c>
      <c r="Y12" s="24">
        <v>-36614640</v>
      </c>
      <c r="Z12" s="6">
        <v>-96.35</v>
      </c>
      <c r="AA12" s="22">
        <v>38001000</v>
      </c>
    </row>
    <row r="13" spans="1:27" ht="12.75">
      <c r="A13" s="5" t="s">
        <v>39</v>
      </c>
      <c r="B13" s="3"/>
      <c r="C13" s="22">
        <v>2906905</v>
      </c>
      <c r="D13" s="22"/>
      <c r="E13" s="23">
        <v>2461225</v>
      </c>
      <c r="F13" s="24">
        <v>2461225</v>
      </c>
      <c r="G13" s="24">
        <v>170207</v>
      </c>
      <c r="H13" s="24">
        <v>329029</v>
      </c>
      <c r="I13" s="24">
        <v>90617</v>
      </c>
      <c r="J13" s="24">
        <v>589853</v>
      </c>
      <c r="K13" s="24">
        <v>115869</v>
      </c>
      <c r="L13" s="24">
        <v>5777</v>
      </c>
      <c r="M13" s="24">
        <v>148583</v>
      </c>
      <c r="N13" s="24">
        <v>270229</v>
      </c>
      <c r="O13" s="24">
        <v>712174</v>
      </c>
      <c r="P13" s="24">
        <v>77116</v>
      </c>
      <c r="Q13" s="24">
        <v>126664</v>
      </c>
      <c r="R13" s="24">
        <v>915954</v>
      </c>
      <c r="S13" s="24">
        <v>119254</v>
      </c>
      <c r="T13" s="24">
        <v>133669</v>
      </c>
      <c r="U13" s="24">
        <v>152649</v>
      </c>
      <c r="V13" s="24">
        <v>405572</v>
      </c>
      <c r="W13" s="24">
        <v>2181608</v>
      </c>
      <c r="X13" s="24">
        <v>2461225</v>
      </c>
      <c r="Y13" s="24">
        <v>-279617</v>
      </c>
      <c r="Z13" s="6">
        <v>-11.36</v>
      </c>
      <c r="AA13" s="22">
        <v>2461225</v>
      </c>
    </row>
    <row r="14" spans="1:27" ht="12.75">
      <c r="A14" s="5" t="s">
        <v>40</v>
      </c>
      <c r="B14" s="3"/>
      <c r="C14" s="25">
        <v>16922</v>
      </c>
      <c r="D14" s="25"/>
      <c r="E14" s="26">
        <v>13000</v>
      </c>
      <c r="F14" s="27"/>
      <c r="G14" s="27">
        <v>1067</v>
      </c>
      <c r="H14" s="27">
        <v>1067</v>
      </c>
      <c r="I14" s="27">
        <v>1067</v>
      </c>
      <c r="J14" s="27">
        <v>3201</v>
      </c>
      <c r="K14" s="27">
        <v>1067</v>
      </c>
      <c r="L14" s="27">
        <v>2817</v>
      </c>
      <c r="M14" s="27">
        <v>1067</v>
      </c>
      <c r="N14" s="27">
        <v>4951</v>
      </c>
      <c r="O14" s="27"/>
      <c r="P14" s="27"/>
      <c r="Q14" s="27">
        <v>109518</v>
      </c>
      <c r="R14" s="27">
        <v>109518</v>
      </c>
      <c r="S14" s="27">
        <v>1067</v>
      </c>
      <c r="T14" s="27">
        <v>1067</v>
      </c>
      <c r="U14" s="27">
        <v>1067</v>
      </c>
      <c r="V14" s="27">
        <v>3201</v>
      </c>
      <c r="W14" s="27">
        <v>120871</v>
      </c>
      <c r="X14" s="27"/>
      <c r="Y14" s="27">
        <v>120871</v>
      </c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84487873</v>
      </c>
      <c r="D15" s="19">
        <f>SUM(D16:D18)</f>
        <v>0</v>
      </c>
      <c r="E15" s="20">
        <f t="shared" si="2"/>
        <v>148244516</v>
      </c>
      <c r="F15" s="21">
        <f t="shared" si="2"/>
        <v>148244516</v>
      </c>
      <c r="G15" s="21">
        <f t="shared" si="2"/>
        <v>37140765</v>
      </c>
      <c r="H15" s="21">
        <f t="shared" si="2"/>
        <v>5262867</v>
      </c>
      <c r="I15" s="21">
        <f t="shared" si="2"/>
        <v>5919979</v>
      </c>
      <c r="J15" s="21">
        <f t="shared" si="2"/>
        <v>48323611</v>
      </c>
      <c r="K15" s="21">
        <f t="shared" si="2"/>
        <v>-171214</v>
      </c>
      <c r="L15" s="21">
        <f t="shared" si="2"/>
        <v>3302009</v>
      </c>
      <c r="M15" s="21">
        <f t="shared" si="2"/>
        <v>5336711</v>
      </c>
      <c r="N15" s="21">
        <f t="shared" si="2"/>
        <v>8467506</v>
      </c>
      <c r="O15" s="21">
        <f t="shared" si="2"/>
        <v>-224296</v>
      </c>
      <c r="P15" s="21">
        <f t="shared" si="2"/>
        <v>1049897</v>
      </c>
      <c r="Q15" s="21">
        <f t="shared" si="2"/>
        <v>98466122</v>
      </c>
      <c r="R15" s="21">
        <f t="shared" si="2"/>
        <v>99291723</v>
      </c>
      <c r="S15" s="21">
        <f t="shared" si="2"/>
        <v>5500</v>
      </c>
      <c r="T15" s="21">
        <f t="shared" si="2"/>
        <v>51607</v>
      </c>
      <c r="U15" s="21">
        <f t="shared" si="2"/>
        <v>7998266</v>
      </c>
      <c r="V15" s="21">
        <f t="shared" si="2"/>
        <v>8055373</v>
      </c>
      <c r="W15" s="21">
        <f t="shared" si="2"/>
        <v>164138213</v>
      </c>
      <c r="X15" s="21">
        <f t="shared" si="2"/>
        <v>148244516</v>
      </c>
      <c r="Y15" s="21">
        <f t="shared" si="2"/>
        <v>15893697</v>
      </c>
      <c r="Z15" s="4">
        <f>+IF(X15&lt;&gt;0,+(Y15/X15)*100,0)</f>
        <v>10.72127147017027</v>
      </c>
      <c r="AA15" s="19">
        <f>SUM(AA16:AA18)</f>
        <v>148244516</v>
      </c>
    </row>
    <row r="16" spans="1:27" ht="12.75">
      <c r="A16" s="5" t="s">
        <v>42</v>
      </c>
      <c r="B16" s="3"/>
      <c r="C16" s="22">
        <v>233505</v>
      </c>
      <c r="D16" s="22"/>
      <c r="E16" s="23">
        <v>300125</v>
      </c>
      <c r="F16" s="24">
        <v>300125</v>
      </c>
      <c r="G16" s="24">
        <v>18685</v>
      </c>
      <c r="H16" s="24">
        <v>10995</v>
      </c>
      <c r="I16" s="24">
        <v>6089</v>
      </c>
      <c r="J16" s="24">
        <v>35769</v>
      </c>
      <c r="K16" s="24"/>
      <c r="L16" s="24">
        <v>6275</v>
      </c>
      <c r="M16" s="24">
        <v>15612</v>
      </c>
      <c r="N16" s="24">
        <v>21887</v>
      </c>
      <c r="O16" s="24"/>
      <c r="P16" s="24">
        <v>267199</v>
      </c>
      <c r="Q16" s="24">
        <v>25575</v>
      </c>
      <c r="R16" s="24">
        <v>292774</v>
      </c>
      <c r="S16" s="24">
        <v>5500</v>
      </c>
      <c r="T16" s="24"/>
      <c r="U16" s="24">
        <v>66375</v>
      </c>
      <c r="V16" s="24">
        <v>71875</v>
      </c>
      <c r="W16" s="24">
        <v>422305</v>
      </c>
      <c r="X16" s="24">
        <v>300125</v>
      </c>
      <c r="Y16" s="24">
        <v>122180</v>
      </c>
      <c r="Z16" s="6">
        <v>40.71</v>
      </c>
      <c r="AA16" s="22">
        <v>300125</v>
      </c>
    </row>
    <row r="17" spans="1:27" ht="12.75">
      <c r="A17" s="5" t="s">
        <v>43</v>
      </c>
      <c r="B17" s="3"/>
      <c r="C17" s="22">
        <v>84254368</v>
      </c>
      <c r="D17" s="22"/>
      <c r="E17" s="23">
        <v>147944391</v>
      </c>
      <c r="F17" s="24">
        <v>147944391</v>
      </c>
      <c r="G17" s="24">
        <v>37122080</v>
      </c>
      <c r="H17" s="24">
        <v>5251872</v>
      </c>
      <c r="I17" s="24">
        <v>5913890</v>
      </c>
      <c r="J17" s="24">
        <v>48287842</v>
      </c>
      <c r="K17" s="24">
        <v>-171214</v>
      </c>
      <c r="L17" s="24">
        <v>3295734</v>
      </c>
      <c r="M17" s="24">
        <v>5321099</v>
      </c>
      <c r="N17" s="24">
        <v>8445619</v>
      </c>
      <c r="O17" s="24">
        <v>-224296</v>
      </c>
      <c r="P17" s="24">
        <v>782698</v>
      </c>
      <c r="Q17" s="24">
        <v>98440547</v>
      </c>
      <c r="R17" s="24">
        <v>98998949</v>
      </c>
      <c r="S17" s="24"/>
      <c r="T17" s="24">
        <v>51607</v>
      </c>
      <c r="U17" s="24">
        <v>7931891</v>
      </c>
      <c r="V17" s="24">
        <v>7983498</v>
      </c>
      <c r="W17" s="24">
        <v>163715908</v>
      </c>
      <c r="X17" s="24">
        <v>147944391</v>
      </c>
      <c r="Y17" s="24">
        <v>15771517</v>
      </c>
      <c r="Z17" s="6">
        <v>10.66</v>
      </c>
      <c r="AA17" s="22">
        <v>147944391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501616178</v>
      </c>
      <c r="D19" s="19">
        <f>SUM(D20:D23)</f>
        <v>0</v>
      </c>
      <c r="E19" s="20">
        <f t="shared" si="3"/>
        <v>659801658</v>
      </c>
      <c r="F19" s="21">
        <f t="shared" si="3"/>
        <v>667752270</v>
      </c>
      <c r="G19" s="21">
        <f t="shared" si="3"/>
        <v>143297861</v>
      </c>
      <c r="H19" s="21">
        <f t="shared" si="3"/>
        <v>-32230986</v>
      </c>
      <c r="I19" s="21">
        <f t="shared" si="3"/>
        <v>61163815</v>
      </c>
      <c r="J19" s="21">
        <f t="shared" si="3"/>
        <v>172230690</v>
      </c>
      <c r="K19" s="21">
        <f t="shared" si="3"/>
        <v>56512985</v>
      </c>
      <c r="L19" s="21">
        <f t="shared" si="3"/>
        <v>44138899</v>
      </c>
      <c r="M19" s="21">
        <f t="shared" si="3"/>
        <v>40282670</v>
      </c>
      <c r="N19" s="21">
        <f t="shared" si="3"/>
        <v>140934554</v>
      </c>
      <c r="O19" s="21">
        <f t="shared" si="3"/>
        <v>18582078</v>
      </c>
      <c r="P19" s="21">
        <f t="shared" si="3"/>
        <v>17569729</v>
      </c>
      <c r="Q19" s="21">
        <f t="shared" si="3"/>
        <v>54418395</v>
      </c>
      <c r="R19" s="21">
        <f t="shared" si="3"/>
        <v>90570202</v>
      </c>
      <c r="S19" s="21">
        <f t="shared" si="3"/>
        <v>55717840</v>
      </c>
      <c r="T19" s="21">
        <f t="shared" si="3"/>
        <v>41254713</v>
      </c>
      <c r="U19" s="21">
        <f t="shared" si="3"/>
        <v>33640370</v>
      </c>
      <c r="V19" s="21">
        <f t="shared" si="3"/>
        <v>130612923</v>
      </c>
      <c r="W19" s="21">
        <f t="shared" si="3"/>
        <v>534348369</v>
      </c>
      <c r="X19" s="21">
        <f t="shared" si="3"/>
        <v>667752270</v>
      </c>
      <c r="Y19" s="21">
        <f t="shared" si="3"/>
        <v>-133403901</v>
      </c>
      <c r="Z19" s="4">
        <f>+IF(X19&lt;&gt;0,+(Y19/X19)*100,0)</f>
        <v>-19.978052788948215</v>
      </c>
      <c r="AA19" s="19">
        <f>SUM(AA20:AA23)</f>
        <v>667752270</v>
      </c>
    </row>
    <row r="20" spans="1:27" ht="12.75">
      <c r="A20" s="5" t="s">
        <v>46</v>
      </c>
      <c r="B20" s="3"/>
      <c r="C20" s="22">
        <v>462698889</v>
      </c>
      <c r="D20" s="22"/>
      <c r="E20" s="23">
        <v>597331001</v>
      </c>
      <c r="F20" s="24">
        <v>605281613</v>
      </c>
      <c r="G20" s="24">
        <v>140645559</v>
      </c>
      <c r="H20" s="24">
        <v>-36119563</v>
      </c>
      <c r="I20" s="24">
        <v>57511671</v>
      </c>
      <c r="J20" s="24">
        <v>162037667</v>
      </c>
      <c r="K20" s="24">
        <v>52019361</v>
      </c>
      <c r="L20" s="24">
        <v>40287845</v>
      </c>
      <c r="M20" s="24">
        <v>37511115</v>
      </c>
      <c r="N20" s="24">
        <v>129818321</v>
      </c>
      <c r="O20" s="24">
        <v>16023188</v>
      </c>
      <c r="P20" s="24">
        <v>15318658</v>
      </c>
      <c r="Q20" s="24">
        <v>46709150</v>
      </c>
      <c r="R20" s="24">
        <v>78050996</v>
      </c>
      <c r="S20" s="24">
        <v>52866859</v>
      </c>
      <c r="T20" s="24">
        <v>38772658</v>
      </c>
      <c r="U20" s="24">
        <v>31219198</v>
      </c>
      <c r="V20" s="24">
        <v>122858715</v>
      </c>
      <c r="W20" s="24">
        <v>492765699</v>
      </c>
      <c r="X20" s="24">
        <v>605281613</v>
      </c>
      <c r="Y20" s="24">
        <v>-112515914</v>
      </c>
      <c r="Z20" s="6">
        <v>-18.59</v>
      </c>
      <c r="AA20" s="22">
        <v>605281613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>
        <v>1326526</v>
      </c>
      <c r="L21" s="24"/>
      <c r="M21" s="24"/>
      <c r="N21" s="24">
        <v>1326526</v>
      </c>
      <c r="O21" s="24"/>
      <c r="P21" s="24"/>
      <c r="Q21" s="24"/>
      <c r="R21" s="24"/>
      <c r="S21" s="24"/>
      <c r="T21" s="24"/>
      <c r="U21" s="24"/>
      <c r="V21" s="24"/>
      <c r="W21" s="24">
        <v>1326526</v>
      </c>
      <c r="X21" s="24"/>
      <c r="Y21" s="24">
        <v>1326526</v>
      </c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>
        <v>548954</v>
      </c>
      <c r="L22" s="27"/>
      <c r="M22" s="27"/>
      <c r="N22" s="27">
        <v>548954</v>
      </c>
      <c r="O22" s="27"/>
      <c r="P22" s="27"/>
      <c r="Q22" s="27"/>
      <c r="R22" s="27"/>
      <c r="S22" s="27"/>
      <c r="T22" s="27"/>
      <c r="U22" s="27"/>
      <c r="V22" s="27"/>
      <c r="W22" s="27">
        <v>548954</v>
      </c>
      <c r="X22" s="27"/>
      <c r="Y22" s="27">
        <v>548954</v>
      </c>
      <c r="Z22" s="7"/>
      <c r="AA22" s="25"/>
    </row>
    <row r="23" spans="1:27" ht="12.75">
      <c r="A23" s="5" t="s">
        <v>49</v>
      </c>
      <c r="B23" s="3"/>
      <c r="C23" s="22">
        <v>38917289</v>
      </c>
      <c r="D23" s="22"/>
      <c r="E23" s="23">
        <v>62470657</v>
      </c>
      <c r="F23" s="24">
        <v>62470657</v>
      </c>
      <c r="G23" s="24">
        <v>2652302</v>
      </c>
      <c r="H23" s="24">
        <v>3888577</v>
      </c>
      <c r="I23" s="24">
        <v>3652144</v>
      </c>
      <c r="J23" s="24">
        <v>10193023</v>
      </c>
      <c r="K23" s="24">
        <v>2618144</v>
      </c>
      <c r="L23" s="24">
        <v>3851054</v>
      </c>
      <c r="M23" s="24">
        <v>2771555</v>
      </c>
      <c r="N23" s="24">
        <v>9240753</v>
      </c>
      <c r="O23" s="24">
        <v>2558890</v>
      </c>
      <c r="P23" s="24">
        <v>2251071</v>
      </c>
      <c r="Q23" s="24">
        <v>7709245</v>
      </c>
      <c r="R23" s="24">
        <v>12519206</v>
      </c>
      <c r="S23" s="24">
        <v>2850981</v>
      </c>
      <c r="T23" s="24">
        <v>2482055</v>
      </c>
      <c r="U23" s="24">
        <v>2421172</v>
      </c>
      <c r="V23" s="24">
        <v>7754208</v>
      </c>
      <c r="W23" s="24">
        <v>39707190</v>
      </c>
      <c r="X23" s="24">
        <v>62470657</v>
      </c>
      <c r="Y23" s="24">
        <v>-22763467</v>
      </c>
      <c r="Z23" s="6">
        <v>-36.44</v>
      </c>
      <c r="AA23" s="22">
        <v>62470657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1127563761</v>
      </c>
      <c r="D25" s="40">
        <f>+D5+D9+D15+D19+D24</f>
        <v>0</v>
      </c>
      <c r="E25" s="41">
        <f t="shared" si="4"/>
        <v>1359176308</v>
      </c>
      <c r="F25" s="42">
        <f t="shared" si="4"/>
        <v>1368508036</v>
      </c>
      <c r="G25" s="42">
        <f t="shared" si="4"/>
        <v>356239094</v>
      </c>
      <c r="H25" s="42">
        <f t="shared" si="4"/>
        <v>-13890448</v>
      </c>
      <c r="I25" s="42">
        <f t="shared" si="4"/>
        <v>80796651</v>
      </c>
      <c r="J25" s="42">
        <f t="shared" si="4"/>
        <v>423145297</v>
      </c>
      <c r="K25" s="42">
        <f t="shared" si="4"/>
        <v>69531831</v>
      </c>
      <c r="L25" s="42">
        <f t="shared" si="4"/>
        <v>62407758</v>
      </c>
      <c r="M25" s="42">
        <f t="shared" si="4"/>
        <v>186532108</v>
      </c>
      <c r="N25" s="42">
        <f t="shared" si="4"/>
        <v>318471697</v>
      </c>
      <c r="O25" s="42">
        <f t="shared" si="4"/>
        <v>50506259</v>
      </c>
      <c r="P25" s="42">
        <f t="shared" si="4"/>
        <v>55896398</v>
      </c>
      <c r="Q25" s="42">
        <f t="shared" si="4"/>
        <v>264052948</v>
      </c>
      <c r="R25" s="42">
        <f t="shared" si="4"/>
        <v>370455605</v>
      </c>
      <c r="S25" s="42">
        <f t="shared" si="4"/>
        <v>69751501</v>
      </c>
      <c r="T25" s="42">
        <f t="shared" si="4"/>
        <v>53447858</v>
      </c>
      <c r="U25" s="42">
        <f t="shared" si="4"/>
        <v>54553789</v>
      </c>
      <c r="V25" s="42">
        <f t="shared" si="4"/>
        <v>177753148</v>
      </c>
      <c r="W25" s="42">
        <f t="shared" si="4"/>
        <v>1289825747</v>
      </c>
      <c r="X25" s="42">
        <f t="shared" si="4"/>
        <v>1368508036</v>
      </c>
      <c r="Y25" s="42">
        <f t="shared" si="4"/>
        <v>-78682289</v>
      </c>
      <c r="Z25" s="43">
        <f>+IF(X25&lt;&gt;0,+(Y25/X25)*100,0)</f>
        <v>-5.749494115502586</v>
      </c>
      <c r="AA25" s="40">
        <f>+AA5+AA9+AA15+AA19+AA24</f>
        <v>1368508036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248551189</v>
      </c>
      <c r="D28" s="19">
        <f>SUM(D29:D31)</f>
        <v>0</v>
      </c>
      <c r="E28" s="20">
        <f t="shared" si="5"/>
        <v>289309919</v>
      </c>
      <c r="F28" s="21">
        <f t="shared" si="5"/>
        <v>277953983</v>
      </c>
      <c r="G28" s="21">
        <f t="shared" si="5"/>
        <v>17588657</v>
      </c>
      <c r="H28" s="21">
        <f t="shared" si="5"/>
        <v>18163598</v>
      </c>
      <c r="I28" s="21">
        <f t="shared" si="5"/>
        <v>20489783</v>
      </c>
      <c r="J28" s="21">
        <f t="shared" si="5"/>
        <v>56242038</v>
      </c>
      <c r="K28" s="21">
        <f t="shared" si="5"/>
        <v>7498132</v>
      </c>
      <c r="L28" s="21">
        <f t="shared" si="5"/>
        <v>14866990</v>
      </c>
      <c r="M28" s="21">
        <f t="shared" si="5"/>
        <v>18807563</v>
      </c>
      <c r="N28" s="21">
        <f t="shared" si="5"/>
        <v>41172685</v>
      </c>
      <c r="O28" s="21">
        <f t="shared" si="5"/>
        <v>16551142</v>
      </c>
      <c r="P28" s="21">
        <f t="shared" si="5"/>
        <v>20156440</v>
      </c>
      <c r="Q28" s="21">
        <f t="shared" si="5"/>
        <v>19991983</v>
      </c>
      <c r="R28" s="21">
        <f t="shared" si="5"/>
        <v>56699565</v>
      </c>
      <c r="S28" s="21">
        <f t="shared" si="5"/>
        <v>16184712</v>
      </c>
      <c r="T28" s="21">
        <f t="shared" si="5"/>
        <v>15585498</v>
      </c>
      <c r="U28" s="21">
        <f t="shared" si="5"/>
        <v>20295375</v>
      </c>
      <c r="V28" s="21">
        <f t="shared" si="5"/>
        <v>52065585</v>
      </c>
      <c r="W28" s="21">
        <f t="shared" si="5"/>
        <v>206179873</v>
      </c>
      <c r="X28" s="21">
        <f t="shared" si="5"/>
        <v>277953983</v>
      </c>
      <c r="Y28" s="21">
        <f t="shared" si="5"/>
        <v>-71774110</v>
      </c>
      <c r="Z28" s="4">
        <f>+IF(X28&lt;&gt;0,+(Y28/X28)*100,0)</f>
        <v>-25.822299513513357</v>
      </c>
      <c r="AA28" s="19">
        <f>SUM(AA29:AA31)</f>
        <v>277953983</v>
      </c>
    </row>
    <row r="29" spans="1:27" ht="12.75">
      <c r="A29" s="5" t="s">
        <v>32</v>
      </c>
      <c r="B29" s="3"/>
      <c r="C29" s="22">
        <v>40115425</v>
      </c>
      <c r="D29" s="22"/>
      <c r="E29" s="23">
        <v>46030387</v>
      </c>
      <c r="F29" s="24">
        <v>44555060</v>
      </c>
      <c r="G29" s="24">
        <v>3497421</v>
      </c>
      <c r="H29" s="24">
        <v>3143184</v>
      </c>
      <c r="I29" s="24">
        <v>3246271</v>
      </c>
      <c r="J29" s="24">
        <v>9886876</v>
      </c>
      <c r="K29" s="24">
        <v>302333</v>
      </c>
      <c r="L29" s="24">
        <v>932298</v>
      </c>
      <c r="M29" s="24">
        <v>3061692</v>
      </c>
      <c r="N29" s="24">
        <v>4296323</v>
      </c>
      <c r="O29" s="24">
        <v>2891621</v>
      </c>
      <c r="P29" s="24">
        <v>3351286</v>
      </c>
      <c r="Q29" s="24">
        <v>3320476</v>
      </c>
      <c r="R29" s="24">
        <v>9563383</v>
      </c>
      <c r="S29" s="24">
        <v>3469109</v>
      </c>
      <c r="T29" s="24">
        <v>4244560</v>
      </c>
      <c r="U29" s="24">
        <v>3074442</v>
      </c>
      <c r="V29" s="24">
        <v>10788111</v>
      </c>
      <c r="W29" s="24">
        <v>34534693</v>
      </c>
      <c r="X29" s="24">
        <v>44555060</v>
      </c>
      <c r="Y29" s="24">
        <v>-10020367</v>
      </c>
      <c r="Z29" s="6">
        <v>-22.49</v>
      </c>
      <c r="AA29" s="22">
        <v>44555060</v>
      </c>
    </row>
    <row r="30" spans="1:27" ht="12.75">
      <c r="A30" s="5" t="s">
        <v>33</v>
      </c>
      <c r="B30" s="3"/>
      <c r="C30" s="25">
        <v>204098024</v>
      </c>
      <c r="D30" s="25"/>
      <c r="E30" s="26">
        <v>237515265</v>
      </c>
      <c r="F30" s="27">
        <v>227963711</v>
      </c>
      <c r="G30" s="27">
        <v>13674737</v>
      </c>
      <c r="H30" s="27">
        <v>14481514</v>
      </c>
      <c r="I30" s="27">
        <v>16844579</v>
      </c>
      <c r="J30" s="27">
        <v>45000830</v>
      </c>
      <c r="K30" s="27">
        <v>7178742</v>
      </c>
      <c r="L30" s="27">
        <v>13613872</v>
      </c>
      <c r="M30" s="27">
        <v>15293949</v>
      </c>
      <c r="N30" s="27">
        <v>36086563</v>
      </c>
      <c r="O30" s="27">
        <v>13330108</v>
      </c>
      <c r="P30" s="27">
        <v>16434571</v>
      </c>
      <c r="Q30" s="27">
        <v>16104825</v>
      </c>
      <c r="R30" s="27">
        <v>45869504</v>
      </c>
      <c r="S30" s="27">
        <v>12348795</v>
      </c>
      <c r="T30" s="27">
        <v>11015378</v>
      </c>
      <c r="U30" s="27">
        <v>16841790</v>
      </c>
      <c r="V30" s="27">
        <v>40205963</v>
      </c>
      <c r="W30" s="27">
        <v>167162860</v>
      </c>
      <c r="X30" s="27">
        <v>227963711</v>
      </c>
      <c r="Y30" s="27">
        <v>-60800851</v>
      </c>
      <c r="Z30" s="7">
        <v>-26.67</v>
      </c>
      <c r="AA30" s="25">
        <v>227963711</v>
      </c>
    </row>
    <row r="31" spans="1:27" ht="12.75">
      <c r="A31" s="5" t="s">
        <v>34</v>
      </c>
      <c r="B31" s="3"/>
      <c r="C31" s="22">
        <v>4337740</v>
      </c>
      <c r="D31" s="22"/>
      <c r="E31" s="23">
        <v>5764267</v>
      </c>
      <c r="F31" s="24">
        <v>5435212</v>
      </c>
      <c r="G31" s="24">
        <v>416499</v>
      </c>
      <c r="H31" s="24">
        <v>538900</v>
      </c>
      <c r="I31" s="24">
        <v>398933</v>
      </c>
      <c r="J31" s="24">
        <v>1354332</v>
      </c>
      <c r="K31" s="24">
        <v>17057</v>
      </c>
      <c r="L31" s="24">
        <v>320820</v>
      </c>
      <c r="M31" s="24">
        <v>451922</v>
      </c>
      <c r="N31" s="24">
        <v>789799</v>
      </c>
      <c r="O31" s="24">
        <v>329413</v>
      </c>
      <c r="P31" s="24">
        <v>370583</v>
      </c>
      <c r="Q31" s="24">
        <v>566682</v>
      </c>
      <c r="R31" s="24">
        <v>1266678</v>
      </c>
      <c r="S31" s="24">
        <v>366808</v>
      </c>
      <c r="T31" s="24">
        <v>325560</v>
      </c>
      <c r="U31" s="24">
        <v>379143</v>
      </c>
      <c r="V31" s="24">
        <v>1071511</v>
      </c>
      <c r="W31" s="24">
        <v>4482320</v>
      </c>
      <c r="X31" s="24">
        <v>5435212</v>
      </c>
      <c r="Y31" s="24">
        <v>-952892</v>
      </c>
      <c r="Z31" s="6">
        <v>-17.53</v>
      </c>
      <c r="AA31" s="22">
        <v>5435212</v>
      </c>
    </row>
    <row r="32" spans="1:27" ht="12.75">
      <c r="A32" s="2" t="s">
        <v>35</v>
      </c>
      <c r="B32" s="3"/>
      <c r="C32" s="19">
        <f aca="true" t="shared" si="6" ref="C32:Y32">SUM(C33:C37)</f>
        <v>63659335</v>
      </c>
      <c r="D32" s="19">
        <f>SUM(D33:D37)</f>
        <v>0</v>
      </c>
      <c r="E32" s="20">
        <f t="shared" si="6"/>
        <v>124347605</v>
      </c>
      <c r="F32" s="21">
        <f t="shared" si="6"/>
        <v>111921247</v>
      </c>
      <c r="G32" s="21">
        <f t="shared" si="6"/>
        <v>7509854</v>
      </c>
      <c r="H32" s="21">
        <f t="shared" si="6"/>
        <v>6169411</v>
      </c>
      <c r="I32" s="21">
        <f t="shared" si="6"/>
        <v>6983189</v>
      </c>
      <c r="J32" s="21">
        <f t="shared" si="6"/>
        <v>20662454</v>
      </c>
      <c r="K32" s="21">
        <f t="shared" si="6"/>
        <v>319910</v>
      </c>
      <c r="L32" s="21">
        <f t="shared" si="6"/>
        <v>6141175</v>
      </c>
      <c r="M32" s="21">
        <f t="shared" si="6"/>
        <v>5965502</v>
      </c>
      <c r="N32" s="21">
        <f t="shared" si="6"/>
        <v>12426587</v>
      </c>
      <c r="O32" s="21">
        <f t="shared" si="6"/>
        <v>5850898</v>
      </c>
      <c r="P32" s="21">
        <f t="shared" si="6"/>
        <v>5654251</v>
      </c>
      <c r="Q32" s="21">
        <f t="shared" si="6"/>
        <v>6072826</v>
      </c>
      <c r="R32" s="21">
        <f t="shared" si="6"/>
        <v>17577975</v>
      </c>
      <c r="S32" s="21">
        <f t="shared" si="6"/>
        <v>5841428</v>
      </c>
      <c r="T32" s="21">
        <f t="shared" si="6"/>
        <v>5411903</v>
      </c>
      <c r="U32" s="21">
        <f t="shared" si="6"/>
        <v>7436024</v>
      </c>
      <c r="V32" s="21">
        <f t="shared" si="6"/>
        <v>18689355</v>
      </c>
      <c r="W32" s="21">
        <f t="shared" si="6"/>
        <v>69356371</v>
      </c>
      <c r="X32" s="21">
        <f t="shared" si="6"/>
        <v>111921247</v>
      </c>
      <c r="Y32" s="21">
        <f t="shared" si="6"/>
        <v>-42564876</v>
      </c>
      <c r="Z32" s="4">
        <f>+IF(X32&lt;&gt;0,+(Y32/X32)*100,0)</f>
        <v>-38.03109520393389</v>
      </c>
      <c r="AA32" s="19">
        <f>SUM(AA33:AA37)</f>
        <v>111921247</v>
      </c>
    </row>
    <row r="33" spans="1:27" ht="12.75">
      <c r="A33" s="5" t="s">
        <v>36</v>
      </c>
      <c r="B33" s="3"/>
      <c r="C33" s="22">
        <v>11067683</v>
      </c>
      <c r="D33" s="22"/>
      <c r="E33" s="23">
        <v>12614844</v>
      </c>
      <c r="F33" s="24">
        <v>12423705</v>
      </c>
      <c r="G33" s="24">
        <v>1394534</v>
      </c>
      <c r="H33" s="24">
        <v>911728</v>
      </c>
      <c r="I33" s="24">
        <v>933517</v>
      </c>
      <c r="J33" s="24">
        <v>3239779</v>
      </c>
      <c r="K33" s="24">
        <v>973</v>
      </c>
      <c r="L33" s="24">
        <v>930915</v>
      </c>
      <c r="M33" s="24">
        <v>920598</v>
      </c>
      <c r="N33" s="24">
        <v>1852486</v>
      </c>
      <c r="O33" s="24">
        <v>888834</v>
      </c>
      <c r="P33" s="24">
        <v>933171</v>
      </c>
      <c r="Q33" s="24">
        <v>1080846</v>
      </c>
      <c r="R33" s="24">
        <v>2902851</v>
      </c>
      <c r="S33" s="24">
        <v>801456</v>
      </c>
      <c r="T33" s="24">
        <v>839969</v>
      </c>
      <c r="U33" s="24">
        <v>1077644</v>
      </c>
      <c r="V33" s="24">
        <v>2719069</v>
      </c>
      <c r="W33" s="24">
        <v>10714185</v>
      </c>
      <c r="X33" s="24">
        <v>12423705</v>
      </c>
      <c r="Y33" s="24">
        <v>-1709520</v>
      </c>
      <c r="Z33" s="6">
        <v>-13.76</v>
      </c>
      <c r="AA33" s="22">
        <v>12423705</v>
      </c>
    </row>
    <row r="34" spans="1:27" ht="12.75">
      <c r="A34" s="5" t="s">
        <v>37</v>
      </c>
      <c r="B34" s="3"/>
      <c r="C34" s="22">
        <v>12928807</v>
      </c>
      <c r="D34" s="22"/>
      <c r="E34" s="23">
        <v>27120106</v>
      </c>
      <c r="F34" s="24">
        <v>25367366</v>
      </c>
      <c r="G34" s="24">
        <v>1927459</v>
      </c>
      <c r="H34" s="24">
        <v>1734978</v>
      </c>
      <c r="I34" s="24">
        <v>2598004</v>
      </c>
      <c r="J34" s="24">
        <v>6260441</v>
      </c>
      <c r="K34" s="24">
        <v>148814</v>
      </c>
      <c r="L34" s="24">
        <v>1712759</v>
      </c>
      <c r="M34" s="24">
        <v>1717887</v>
      </c>
      <c r="N34" s="24">
        <v>3579460</v>
      </c>
      <c r="O34" s="24">
        <v>1656829</v>
      </c>
      <c r="P34" s="24">
        <v>1697805</v>
      </c>
      <c r="Q34" s="24">
        <v>1761806</v>
      </c>
      <c r="R34" s="24">
        <v>5116440</v>
      </c>
      <c r="S34" s="24">
        <v>1518335</v>
      </c>
      <c r="T34" s="24">
        <v>1517433</v>
      </c>
      <c r="U34" s="24">
        <v>1941299</v>
      </c>
      <c r="V34" s="24">
        <v>4977067</v>
      </c>
      <c r="W34" s="24">
        <v>19933408</v>
      </c>
      <c r="X34" s="24">
        <v>25367366</v>
      </c>
      <c r="Y34" s="24">
        <v>-5433958</v>
      </c>
      <c r="Z34" s="6">
        <v>-21.42</v>
      </c>
      <c r="AA34" s="22">
        <v>25367366</v>
      </c>
    </row>
    <row r="35" spans="1:27" ht="12.75">
      <c r="A35" s="5" t="s">
        <v>38</v>
      </c>
      <c r="B35" s="3"/>
      <c r="C35" s="22">
        <v>16769227</v>
      </c>
      <c r="D35" s="22"/>
      <c r="E35" s="23">
        <v>56026008</v>
      </c>
      <c r="F35" s="24">
        <v>47099665</v>
      </c>
      <c r="G35" s="24">
        <v>1819316</v>
      </c>
      <c r="H35" s="24">
        <v>1552948</v>
      </c>
      <c r="I35" s="24">
        <v>1366753</v>
      </c>
      <c r="J35" s="24">
        <v>4739017</v>
      </c>
      <c r="K35" s="24">
        <v>31077</v>
      </c>
      <c r="L35" s="24">
        <v>1379477</v>
      </c>
      <c r="M35" s="24">
        <v>1469894</v>
      </c>
      <c r="N35" s="24">
        <v>2880448</v>
      </c>
      <c r="O35" s="24">
        <v>1403027</v>
      </c>
      <c r="P35" s="24">
        <v>1284930</v>
      </c>
      <c r="Q35" s="24">
        <v>1350667</v>
      </c>
      <c r="R35" s="24">
        <v>4038624</v>
      </c>
      <c r="S35" s="24">
        <v>1820865</v>
      </c>
      <c r="T35" s="24">
        <v>1295962</v>
      </c>
      <c r="U35" s="24">
        <v>1647068</v>
      </c>
      <c r="V35" s="24">
        <v>4763895</v>
      </c>
      <c r="W35" s="24">
        <v>16421984</v>
      </c>
      <c r="X35" s="24">
        <v>47099665</v>
      </c>
      <c r="Y35" s="24">
        <v>-30677681</v>
      </c>
      <c r="Z35" s="6">
        <v>-65.13</v>
      </c>
      <c r="AA35" s="22">
        <v>47099665</v>
      </c>
    </row>
    <row r="36" spans="1:27" ht="12.75">
      <c r="A36" s="5" t="s">
        <v>39</v>
      </c>
      <c r="B36" s="3"/>
      <c r="C36" s="22">
        <v>13788566</v>
      </c>
      <c r="D36" s="22"/>
      <c r="E36" s="23">
        <v>18041702</v>
      </c>
      <c r="F36" s="24">
        <v>16859919</v>
      </c>
      <c r="G36" s="24">
        <v>1319872</v>
      </c>
      <c r="H36" s="24">
        <v>1162481</v>
      </c>
      <c r="I36" s="24">
        <v>1259776</v>
      </c>
      <c r="J36" s="24">
        <v>3742129</v>
      </c>
      <c r="K36" s="24">
        <v>132260</v>
      </c>
      <c r="L36" s="24">
        <v>1228884</v>
      </c>
      <c r="M36" s="24">
        <v>1081601</v>
      </c>
      <c r="N36" s="24">
        <v>2442745</v>
      </c>
      <c r="O36" s="24">
        <v>1144277</v>
      </c>
      <c r="P36" s="24">
        <v>932513</v>
      </c>
      <c r="Q36" s="24">
        <v>1042903</v>
      </c>
      <c r="R36" s="24">
        <v>3119693</v>
      </c>
      <c r="S36" s="24">
        <v>931475</v>
      </c>
      <c r="T36" s="24">
        <v>964773</v>
      </c>
      <c r="U36" s="24">
        <v>1725440</v>
      </c>
      <c r="V36" s="24">
        <v>3621688</v>
      </c>
      <c r="W36" s="24">
        <v>12926255</v>
      </c>
      <c r="X36" s="24">
        <v>16859919</v>
      </c>
      <c r="Y36" s="24">
        <v>-3933664</v>
      </c>
      <c r="Z36" s="6">
        <v>-23.33</v>
      </c>
      <c r="AA36" s="22">
        <v>16859919</v>
      </c>
    </row>
    <row r="37" spans="1:27" ht="12.75">
      <c r="A37" s="5" t="s">
        <v>40</v>
      </c>
      <c r="B37" s="3"/>
      <c r="C37" s="25">
        <v>9105052</v>
      </c>
      <c r="D37" s="25"/>
      <c r="E37" s="26">
        <v>10544945</v>
      </c>
      <c r="F37" s="27">
        <v>10170592</v>
      </c>
      <c r="G37" s="27">
        <v>1048673</v>
      </c>
      <c r="H37" s="27">
        <v>807276</v>
      </c>
      <c r="I37" s="27">
        <v>825139</v>
      </c>
      <c r="J37" s="27">
        <v>2681088</v>
      </c>
      <c r="K37" s="27">
        <v>6786</v>
      </c>
      <c r="L37" s="27">
        <v>889140</v>
      </c>
      <c r="M37" s="27">
        <v>775522</v>
      </c>
      <c r="N37" s="27">
        <v>1671448</v>
      </c>
      <c r="O37" s="27">
        <v>757931</v>
      </c>
      <c r="P37" s="27">
        <v>805832</v>
      </c>
      <c r="Q37" s="27">
        <v>836604</v>
      </c>
      <c r="R37" s="27">
        <v>2400367</v>
      </c>
      <c r="S37" s="27">
        <v>769297</v>
      </c>
      <c r="T37" s="27">
        <v>793766</v>
      </c>
      <c r="U37" s="27">
        <v>1044573</v>
      </c>
      <c r="V37" s="27">
        <v>2607636</v>
      </c>
      <c r="W37" s="27">
        <v>9360539</v>
      </c>
      <c r="X37" s="27">
        <v>10170592</v>
      </c>
      <c r="Y37" s="27">
        <v>-810053</v>
      </c>
      <c r="Z37" s="7">
        <v>-7.96</v>
      </c>
      <c r="AA37" s="25">
        <v>10170592</v>
      </c>
    </row>
    <row r="38" spans="1:27" ht="12.75">
      <c r="A38" s="2" t="s">
        <v>41</v>
      </c>
      <c r="B38" s="8"/>
      <c r="C38" s="19">
        <f aca="true" t="shared" si="7" ref="C38:Y38">SUM(C39:C41)</f>
        <v>174549435</v>
      </c>
      <c r="D38" s="19">
        <f>SUM(D39:D41)</f>
        <v>0</v>
      </c>
      <c r="E38" s="20">
        <f t="shared" si="7"/>
        <v>217570469</v>
      </c>
      <c r="F38" s="21">
        <f t="shared" si="7"/>
        <v>203624992</v>
      </c>
      <c r="G38" s="21">
        <f t="shared" si="7"/>
        <v>8174866</v>
      </c>
      <c r="H38" s="21">
        <f t="shared" si="7"/>
        <v>15638172</v>
      </c>
      <c r="I38" s="21">
        <f t="shared" si="7"/>
        <v>12504350</v>
      </c>
      <c r="J38" s="21">
        <f t="shared" si="7"/>
        <v>36317388</v>
      </c>
      <c r="K38" s="21">
        <f t="shared" si="7"/>
        <v>2203859</v>
      </c>
      <c r="L38" s="21">
        <f t="shared" si="7"/>
        <v>11109187</v>
      </c>
      <c r="M38" s="21">
        <f t="shared" si="7"/>
        <v>10528323</v>
      </c>
      <c r="N38" s="21">
        <f t="shared" si="7"/>
        <v>23841369</v>
      </c>
      <c r="O38" s="21">
        <f t="shared" si="7"/>
        <v>8050667</v>
      </c>
      <c r="P38" s="21">
        <f t="shared" si="7"/>
        <v>8050381</v>
      </c>
      <c r="Q38" s="21">
        <f t="shared" si="7"/>
        <v>11079931</v>
      </c>
      <c r="R38" s="21">
        <f t="shared" si="7"/>
        <v>27180979</v>
      </c>
      <c r="S38" s="21">
        <f t="shared" si="7"/>
        <v>7634792</v>
      </c>
      <c r="T38" s="21">
        <f t="shared" si="7"/>
        <v>5880327</v>
      </c>
      <c r="U38" s="21">
        <f t="shared" si="7"/>
        <v>13613773</v>
      </c>
      <c r="V38" s="21">
        <f t="shared" si="7"/>
        <v>27128892</v>
      </c>
      <c r="W38" s="21">
        <f t="shared" si="7"/>
        <v>114468628</v>
      </c>
      <c r="X38" s="21">
        <f t="shared" si="7"/>
        <v>203624992</v>
      </c>
      <c r="Y38" s="21">
        <f t="shared" si="7"/>
        <v>-89156364</v>
      </c>
      <c r="Z38" s="4">
        <f>+IF(X38&lt;&gt;0,+(Y38/X38)*100,0)</f>
        <v>-43.78458809221218</v>
      </c>
      <c r="AA38" s="19">
        <f>SUM(AA39:AA41)</f>
        <v>203624992</v>
      </c>
    </row>
    <row r="39" spans="1:27" ht="12.75">
      <c r="A39" s="5" t="s">
        <v>42</v>
      </c>
      <c r="B39" s="3"/>
      <c r="C39" s="22">
        <v>23156326</v>
      </c>
      <c r="D39" s="22"/>
      <c r="E39" s="23">
        <v>27428264</v>
      </c>
      <c r="F39" s="24">
        <v>25493555</v>
      </c>
      <c r="G39" s="24">
        <v>2003515</v>
      </c>
      <c r="H39" s="24">
        <v>3044199</v>
      </c>
      <c r="I39" s="24">
        <v>1365147</v>
      </c>
      <c r="J39" s="24">
        <v>6412861</v>
      </c>
      <c r="K39" s="24">
        <v>1260297</v>
      </c>
      <c r="L39" s="24">
        <v>1114728</v>
      </c>
      <c r="M39" s="24">
        <v>1387658</v>
      </c>
      <c r="N39" s="24">
        <v>3762683</v>
      </c>
      <c r="O39" s="24">
        <v>1259646</v>
      </c>
      <c r="P39" s="24">
        <v>1693492</v>
      </c>
      <c r="Q39" s="24">
        <v>2851406</v>
      </c>
      <c r="R39" s="24">
        <v>5804544</v>
      </c>
      <c r="S39" s="24">
        <v>974346</v>
      </c>
      <c r="T39" s="24">
        <v>1021649</v>
      </c>
      <c r="U39" s="24">
        <v>1280506</v>
      </c>
      <c r="V39" s="24">
        <v>3276501</v>
      </c>
      <c r="W39" s="24">
        <v>19256589</v>
      </c>
      <c r="X39" s="24">
        <v>25493555</v>
      </c>
      <c r="Y39" s="24">
        <v>-6236966</v>
      </c>
      <c r="Z39" s="6">
        <v>-24.46</v>
      </c>
      <c r="AA39" s="22">
        <v>25493555</v>
      </c>
    </row>
    <row r="40" spans="1:27" ht="12.75">
      <c r="A40" s="5" t="s">
        <v>43</v>
      </c>
      <c r="B40" s="3"/>
      <c r="C40" s="22">
        <v>151393109</v>
      </c>
      <c r="D40" s="22"/>
      <c r="E40" s="23">
        <v>190142205</v>
      </c>
      <c r="F40" s="24">
        <v>178131437</v>
      </c>
      <c r="G40" s="24">
        <v>6171351</v>
      </c>
      <c r="H40" s="24">
        <v>12593973</v>
      </c>
      <c r="I40" s="24">
        <v>11139203</v>
      </c>
      <c r="J40" s="24">
        <v>29904527</v>
      </c>
      <c r="K40" s="24">
        <v>943562</v>
      </c>
      <c r="L40" s="24">
        <v>9994459</v>
      </c>
      <c r="M40" s="24">
        <v>9140665</v>
      </c>
      <c r="N40" s="24">
        <v>20078686</v>
      </c>
      <c r="O40" s="24">
        <v>6791021</v>
      </c>
      <c r="P40" s="24">
        <v>6356889</v>
      </c>
      <c r="Q40" s="24">
        <v>8228525</v>
      </c>
      <c r="R40" s="24">
        <v>21376435</v>
      </c>
      <c r="S40" s="24">
        <v>6660446</v>
      </c>
      <c r="T40" s="24">
        <v>4858678</v>
      </c>
      <c r="U40" s="24">
        <v>12333267</v>
      </c>
      <c r="V40" s="24">
        <v>23852391</v>
      </c>
      <c r="W40" s="24">
        <v>95212039</v>
      </c>
      <c r="X40" s="24">
        <v>178131437</v>
      </c>
      <c r="Y40" s="24">
        <v>-82919398</v>
      </c>
      <c r="Z40" s="6">
        <v>-46.55</v>
      </c>
      <c r="AA40" s="22">
        <v>178131437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612426854</v>
      </c>
      <c r="D42" s="19">
        <f>SUM(D43:D46)</f>
        <v>0</v>
      </c>
      <c r="E42" s="20">
        <f t="shared" si="8"/>
        <v>682668956</v>
      </c>
      <c r="F42" s="21">
        <f t="shared" si="8"/>
        <v>654875796</v>
      </c>
      <c r="G42" s="21">
        <f t="shared" si="8"/>
        <v>14635584</v>
      </c>
      <c r="H42" s="21">
        <f t="shared" si="8"/>
        <v>19863510</v>
      </c>
      <c r="I42" s="21">
        <f t="shared" si="8"/>
        <v>67915209</v>
      </c>
      <c r="J42" s="21">
        <f t="shared" si="8"/>
        <v>102414303</v>
      </c>
      <c r="K42" s="21">
        <f t="shared" si="8"/>
        <v>27759725</v>
      </c>
      <c r="L42" s="21">
        <f t="shared" si="8"/>
        <v>32239530</v>
      </c>
      <c r="M42" s="21">
        <f t="shared" si="8"/>
        <v>10716800</v>
      </c>
      <c r="N42" s="21">
        <f t="shared" si="8"/>
        <v>70716055</v>
      </c>
      <c r="O42" s="21">
        <f t="shared" si="8"/>
        <v>29630624</v>
      </c>
      <c r="P42" s="21">
        <f t="shared" si="8"/>
        <v>20094981</v>
      </c>
      <c r="Q42" s="21">
        <f t="shared" si="8"/>
        <v>77646756</v>
      </c>
      <c r="R42" s="21">
        <f t="shared" si="8"/>
        <v>127372361</v>
      </c>
      <c r="S42" s="21">
        <f t="shared" si="8"/>
        <v>15666830</v>
      </c>
      <c r="T42" s="21">
        <f t="shared" si="8"/>
        <v>29701525</v>
      </c>
      <c r="U42" s="21">
        <f t="shared" si="8"/>
        <v>36492482</v>
      </c>
      <c r="V42" s="21">
        <f t="shared" si="8"/>
        <v>81860837</v>
      </c>
      <c r="W42" s="21">
        <f t="shared" si="8"/>
        <v>382363556</v>
      </c>
      <c r="X42" s="21">
        <f t="shared" si="8"/>
        <v>654875796</v>
      </c>
      <c r="Y42" s="21">
        <f t="shared" si="8"/>
        <v>-272512240</v>
      </c>
      <c r="Z42" s="4">
        <f>+IF(X42&lt;&gt;0,+(Y42/X42)*100,0)</f>
        <v>-41.612812943234815</v>
      </c>
      <c r="AA42" s="19">
        <f>SUM(AA43:AA46)</f>
        <v>654875796</v>
      </c>
    </row>
    <row r="43" spans="1:27" ht="12.75">
      <c r="A43" s="5" t="s">
        <v>46</v>
      </c>
      <c r="B43" s="3"/>
      <c r="C43" s="22">
        <v>514698100</v>
      </c>
      <c r="D43" s="22"/>
      <c r="E43" s="23">
        <v>591014609</v>
      </c>
      <c r="F43" s="24">
        <v>577311629</v>
      </c>
      <c r="G43" s="24">
        <v>8122613</v>
      </c>
      <c r="H43" s="24">
        <v>14036356</v>
      </c>
      <c r="I43" s="24">
        <v>62045161</v>
      </c>
      <c r="J43" s="24">
        <v>84204130</v>
      </c>
      <c r="K43" s="24">
        <v>27449580</v>
      </c>
      <c r="L43" s="24">
        <v>27207962</v>
      </c>
      <c r="M43" s="24">
        <v>4839228</v>
      </c>
      <c r="N43" s="24">
        <v>59496770</v>
      </c>
      <c r="O43" s="24">
        <v>18891325</v>
      </c>
      <c r="P43" s="24">
        <v>14025780</v>
      </c>
      <c r="Q43" s="24">
        <v>70925044</v>
      </c>
      <c r="R43" s="24">
        <v>103842149</v>
      </c>
      <c r="S43" s="24">
        <v>9625846</v>
      </c>
      <c r="T43" s="24">
        <v>23717960</v>
      </c>
      <c r="U43" s="24">
        <v>29849361</v>
      </c>
      <c r="V43" s="24">
        <v>63193167</v>
      </c>
      <c r="W43" s="24">
        <v>310736216</v>
      </c>
      <c r="X43" s="24">
        <v>577311629</v>
      </c>
      <c r="Y43" s="24">
        <v>-266575413</v>
      </c>
      <c r="Z43" s="6">
        <v>-46.18</v>
      </c>
      <c r="AA43" s="22">
        <v>577311629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>
        <v>90118</v>
      </c>
      <c r="L44" s="24"/>
      <c r="M44" s="24"/>
      <c r="N44" s="24">
        <v>90118</v>
      </c>
      <c r="O44" s="24"/>
      <c r="P44" s="24"/>
      <c r="Q44" s="24"/>
      <c r="R44" s="24"/>
      <c r="S44" s="24"/>
      <c r="T44" s="24"/>
      <c r="U44" s="24"/>
      <c r="V44" s="24"/>
      <c r="W44" s="24">
        <v>90118</v>
      </c>
      <c r="X44" s="24"/>
      <c r="Y44" s="24">
        <v>90118</v>
      </c>
      <c r="Z44" s="6"/>
      <c r="AA44" s="22"/>
    </row>
    <row r="45" spans="1:27" ht="12.75">
      <c r="A45" s="5" t="s">
        <v>48</v>
      </c>
      <c r="B45" s="3"/>
      <c r="C45" s="25">
        <v>4516468</v>
      </c>
      <c r="D45" s="25"/>
      <c r="E45" s="26">
        <v>5765190</v>
      </c>
      <c r="F45" s="27">
        <v>5017505</v>
      </c>
      <c r="G45" s="27">
        <v>438581</v>
      </c>
      <c r="H45" s="27">
        <v>367492</v>
      </c>
      <c r="I45" s="27">
        <v>395065</v>
      </c>
      <c r="J45" s="27">
        <v>1201138</v>
      </c>
      <c r="K45" s="27">
        <v>215268</v>
      </c>
      <c r="L45" s="27">
        <v>287383</v>
      </c>
      <c r="M45" s="27">
        <v>305434</v>
      </c>
      <c r="N45" s="27">
        <v>808085</v>
      </c>
      <c r="O45" s="27">
        <v>350671</v>
      </c>
      <c r="P45" s="27">
        <v>294064</v>
      </c>
      <c r="Q45" s="27">
        <v>305315</v>
      </c>
      <c r="R45" s="27">
        <v>950050</v>
      </c>
      <c r="S45" s="27">
        <v>334263</v>
      </c>
      <c r="T45" s="27">
        <v>333800</v>
      </c>
      <c r="U45" s="27">
        <v>412933</v>
      </c>
      <c r="V45" s="27">
        <v>1080996</v>
      </c>
      <c r="W45" s="27">
        <v>4040269</v>
      </c>
      <c r="X45" s="27">
        <v>5017505</v>
      </c>
      <c r="Y45" s="27">
        <v>-977236</v>
      </c>
      <c r="Z45" s="7">
        <v>-19.48</v>
      </c>
      <c r="AA45" s="25">
        <v>5017505</v>
      </c>
    </row>
    <row r="46" spans="1:27" ht="12.75">
      <c r="A46" s="5" t="s">
        <v>49</v>
      </c>
      <c r="B46" s="3"/>
      <c r="C46" s="22">
        <v>93212286</v>
      </c>
      <c r="D46" s="22"/>
      <c r="E46" s="23">
        <v>85889157</v>
      </c>
      <c r="F46" s="24">
        <v>72546662</v>
      </c>
      <c r="G46" s="24">
        <v>6074390</v>
      </c>
      <c r="H46" s="24">
        <v>5459662</v>
      </c>
      <c r="I46" s="24">
        <v>5474983</v>
      </c>
      <c r="J46" s="24">
        <v>17009035</v>
      </c>
      <c r="K46" s="24">
        <v>4759</v>
      </c>
      <c r="L46" s="24">
        <v>4744185</v>
      </c>
      <c r="M46" s="24">
        <v>5572138</v>
      </c>
      <c r="N46" s="24">
        <v>10321082</v>
      </c>
      <c r="O46" s="24">
        <v>10388628</v>
      </c>
      <c r="P46" s="24">
        <v>5775137</v>
      </c>
      <c r="Q46" s="24">
        <v>6416397</v>
      </c>
      <c r="R46" s="24">
        <v>22580162</v>
      </c>
      <c r="S46" s="24">
        <v>5706721</v>
      </c>
      <c r="T46" s="24">
        <v>5649765</v>
      </c>
      <c r="U46" s="24">
        <v>6230188</v>
      </c>
      <c r="V46" s="24">
        <v>17586674</v>
      </c>
      <c r="W46" s="24">
        <v>67496953</v>
      </c>
      <c r="X46" s="24">
        <v>72546662</v>
      </c>
      <c r="Y46" s="24">
        <v>-5049709</v>
      </c>
      <c r="Z46" s="6">
        <v>-6.96</v>
      </c>
      <c r="AA46" s="22">
        <v>72546662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1099186813</v>
      </c>
      <c r="D48" s="40">
        <f>+D28+D32+D38+D42+D47</f>
        <v>0</v>
      </c>
      <c r="E48" s="41">
        <f t="shared" si="9"/>
        <v>1313896949</v>
      </c>
      <c r="F48" s="42">
        <f t="shared" si="9"/>
        <v>1248376018</v>
      </c>
      <c r="G48" s="42">
        <f t="shared" si="9"/>
        <v>47908961</v>
      </c>
      <c r="H48" s="42">
        <f t="shared" si="9"/>
        <v>59834691</v>
      </c>
      <c r="I48" s="42">
        <f t="shared" si="9"/>
        <v>107892531</v>
      </c>
      <c r="J48" s="42">
        <f t="shared" si="9"/>
        <v>215636183</v>
      </c>
      <c r="K48" s="42">
        <f t="shared" si="9"/>
        <v>37781626</v>
      </c>
      <c r="L48" s="42">
        <f t="shared" si="9"/>
        <v>64356882</v>
      </c>
      <c r="M48" s="42">
        <f t="shared" si="9"/>
        <v>46018188</v>
      </c>
      <c r="N48" s="42">
        <f t="shared" si="9"/>
        <v>148156696</v>
      </c>
      <c r="O48" s="42">
        <f t="shared" si="9"/>
        <v>60083331</v>
      </c>
      <c r="P48" s="42">
        <f t="shared" si="9"/>
        <v>53956053</v>
      </c>
      <c r="Q48" s="42">
        <f t="shared" si="9"/>
        <v>114791496</v>
      </c>
      <c r="R48" s="42">
        <f t="shared" si="9"/>
        <v>228830880</v>
      </c>
      <c r="S48" s="42">
        <f t="shared" si="9"/>
        <v>45327762</v>
      </c>
      <c r="T48" s="42">
        <f t="shared" si="9"/>
        <v>56579253</v>
      </c>
      <c r="U48" s="42">
        <f t="shared" si="9"/>
        <v>77837654</v>
      </c>
      <c r="V48" s="42">
        <f t="shared" si="9"/>
        <v>179744669</v>
      </c>
      <c r="W48" s="42">
        <f t="shared" si="9"/>
        <v>772368428</v>
      </c>
      <c r="X48" s="42">
        <f t="shared" si="9"/>
        <v>1248376018</v>
      </c>
      <c r="Y48" s="42">
        <f t="shared" si="9"/>
        <v>-476007590</v>
      </c>
      <c r="Z48" s="43">
        <f>+IF(X48&lt;&gt;0,+(Y48/X48)*100,0)</f>
        <v>-38.13014533574611</v>
      </c>
      <c r="AA48" s="40">
        <f>+AA28+AA32+AA38+AA42+AA47</f>
        <v>1248376018</v>
      </c>
    </row>
    <row r="49" spans="1:27" ht="12.75">
      <c r="A49" s="14" t="s">
        <v>84</v>
      </c>
      <c r="B49" s="15"/>
      <c r="C49" s="44">
        <f aca="true" t="shared" si="10" ref="C49:Y49">+C25-C48</f>
        <v>28376948</v>
      </c>
      <c r="D49" s="44">
        <f>+D25-D48</f>
        <v>0</v>
      </c>
      <c r="E49" s="45">
        <f t="shared" si="10"/>
        <v>45279359</v>
      </c>
      <c r="F49" s="46">
        <f t="shared" si="10"/>
        <v>120132018</v>
      </c>
      <c r="G49" s="46">
        <f t="shared" si="10"/>
        <v>308330133</v>
      </c>
      <c r="H49" s="46">
        <f t="shared" si="10"/>
        <v>-73725139</v>
      </c>
      <c r="I49" s="46">
        <f t="shared" si="10"/>
        <v>-27095880</v>
      </c>
      <c r="J49" s="46">
        <f t="shared" si="10"/>
        <v>207509114</v>
      </c>
      <c r="K49" s="46">
        <f t="shared" si="10"/>
        <v>31750205</v>
      </c>
      <c r="L49" s="46">
        <f t="shared" si="10"/>
        <v>-1949124</v>
      </c>
      <c r="M49" s="46">
        <f t="shared" si="10"/>
        <v>140513920</v>
      </c>
      <c r="N49" s="46">
        <f t="shared" si="10"/>
        <v>170315001</v>
      </c>
      <c r="O49" s="46">
        <f t="shared" si="10"/>
        <v>-9577072</v>
      </c>
      <c r="P49" s="46">
        <f t="shared" si="10"/>
        <v>1940345</v>
      </c>
      <c r="Q49" s="46">
        <f t="shared" si="10"/>
        <v>149261452</v>
      </c>
      <c r="R49" s="46">
        <f t="shared" si="10"/>
        <v>141624725</v>
      </c>
      <c r="S49" s="46">
        <f t="shared" si="10"/>
        <v>24423739</v>
      </c>
      <c r="T49" s="46">
        <f t="shared" si="10"/>
        <v>-3131395</v>
      </c>
      <c r="U49" s="46">
        <f t="shared" si="10"/>
        <v>-23283865</v>
      </c>
      <c r="V49" s="46">
        <f t="shared" si="10"/>
        <v>-1991521</v>
      </c>
      <c r="W49" s="46">
        <f t="shared" si="10"/>
        <v>517457319</v>
      </c>
      <c r="X49" s="46">
        <f>IF(F25=F48,0,X25-X48)</f>
        <v>120132018</v>
      </c>
      <c r="Y49" s="46">
        <f t="shared" si="10"/>
        <v>397325301</v>
      </c>
      <c r="Z49" s="47">
        <f>+IF(X49&lt;&gt;0,+(Y49/X49)*100,0)</f>
        <v>330.7405532803087</v>
      </c>
      <c r="AA49" s="44">
        <f>+AA25-AA48</f>
        <v>120132018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331637530</v>
      </c>
      <c r="D5" s="19">
        <f>SUM(D6:D8)</f>
        <v>0</v>
      </c>
      <c r="E5" s="20">
        <f t="shared" si="0"/>
        <v>349061132</v>
      </c>
      <c r="F5" s="21">
        <f t="shared" si="0"/>
        <v>344628792</v>
      </c>
      <c r="G5" s="21">
        <f t="shared" si="0"/>
        <v>75824925</v>
      </c>
      <c r="H5" s="21">
        <f t="shared" si="0"/>
        <v>14876444</v>
      </c>
      <c r="I5" s="21">
        <f t="shared" si="0"/>
        <v>15331024</v>
      </c>
      <c r="J5" s="21">
        <f t="shared" si="0"/>
        <v>106032393</v>
      </c>
      <c r="K5" s="21">
        <f t="shared" si="0"/>
        <v>11305599</v>
      </c>
      <c r="L5" s="21">
        <f t="shared" si="0"/>
        <v>8400912</v>
      </c>
      <c r="M5" s="21">
        <f t="shared" si="0"/>
        <v>12089693</v>
      </c>
      <c r="N5" s="21">
        <f t="shared" si="0"/>
        <v>31796204</v>
      </c>
      <c r="O5" s="21">
        <f t="shared" si="0"/>
        <v>6829981</v>
      </c>
      <c r="P5" s="21">
        <f t="shared" si="0"/>
        <v>13431758</v>
      </c>
      <c r="Q5" s="21">
        <f t="shared" si="0"/>
        <v>14055104</v>
      </c>
      <c r="R5" s="21">
        <f t="shared" si="0"/>
        <v>34316843</v>
      </c>
      <c r="S5" s="21">
        <f t="shared" si="0"/>
        <v>12418385</v>
      </c>
      <c r="T5" s="21">
        <f t="shared" si="0"/>
        <v>12162304</v>
      </c>
      <c r="U5" s="21">
        <f t="shared" si="0"/>
        <v>12631523</v>
      </c>
      <c r="V5" s="21">
        <f t="shared" si="0"/>
        <v>37212212</v>
      </c>
      <c r="W5" s="21">
        <f t="shared" si="0"/>
        <v>209357652</v>
      </c>
      <c r="X5" s="21">
        <f t="shared" si="0"/>
        <v>344561132</v>
      </c>
      <c r="Y5" s="21">
        <f t="shared" si="0"/>
        <v>-135203480</v>
      </c>
      <c r="Z5" s="4">
        <f>+IF(X5&lt;&gt;0,+(Y5/X5)*100,0)</f>
        <v>-39.239330105288836</v>
      </c>
      <c r="AA5" s="19">
        <f>SUM(AA6:AA8)</f>
        <v>344628792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>
        <v>596000</v>
      </c>
      <c r="V6" s="24">
        <v>596000</v>
      </c>
      <c r="W6" s="24">
        <v>596000</v>
      </c>
      <c r="X6" s="24"/>
      <c r="Y6" s="24">
        <v>596000</v>
      </c>
      <c r="Z6" s="6"/>
      <c r="AA6" s="22"/>
    </row>
    <row r="7" spans="1:27" ht="12.75">
      <c r="A7" s="5" t="s">
        <v>33</v>
      </c>
      <c r="B7" s="3"/>
      <c r="C7" s="25">
        <v>331637530</v>
      </c>
      <c r="D7" s="25"/>
      <c r="E7" s="26">
        <v>349061132</v>
      </c>
      <c r="F7" s="27">
        <v>344628792</v>
      </c>
      <c r="G7" s="27">
        <v>75824925</v>
      </c>
      <c r="H7" s="27">
        <v>14876444</v>
      </c>
      <c r="I7" s="27">
        <v>15331024</v>
      </c>
      <c r="J7" s="27">
        <v>106032393</v>
      </c>
      <c r="K7" s="27">
        <v>11305599</v>
      </c>
      <c r="L7" s="27">
        <v>8400912</v>
      </c>
      <c r="M7" s="27">
        <v>12089693</v>
      </c>
      <c r="N7" s="27">
        <v>31796204</v>
      </c>
      <c r="O7" s="27">
        <v>6829981</v>
      </c>
      <c r="P7" s="27">
        <v>13431758</v>
      </c>
      <c r="Q7" s="27">
        <v>14055104</v>
      </c>
      <c r="R7" s="27">
        <v>34316843</v>
      </c>
      <c r="S7" s="27">
        <v>12418385</v>
      </c>
      <c r="T7" s="27">
        <v>12162304</v>
      </c>
      <c r="U7" s="27">
        <v>12035523</v>
      </c>
      <c r="V7" s="27">
        <v>36616212</v>
      </c>
      <c r="W7" s="27">
        <v>208761652</v>
      </c>
      <c r="X7" s="27">
        <v>344561132</v>
      </c>
      <c r="Y7" s="27">
        <v>-135799480</v>
      </c>
      <c r="Z7" s="7">
        <v>-39.41</v>
      </c>
      <c r="AA7" s="25">
        <v>344628792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11138403</v>
      </c>
      <c r="D9" s="19">
        <f>SUM(D10:D14)</f>
        <v>0</v>
      </c>
      <c r="E9" s="20">
        <f t="shared" si="1"/>
        <v>16998835</v>
      </c>
      <c r="F9" s="21">
        <f t="shared" si="1"/>
        <v>17296835</v>
      </c>
      <c r="G9" s="21">
        <f t="shared" si="1"/>
        <v>929410</v>
      </c>
      <c r="H9" s="21">
        <f t="shared" si="1"/>
        <v>2021837</v>
      </c>
      <c r="I9" s="21">
        <f t="shared" si="1"/>
        <v>1905294</v>
      </c>
      <c r="J9" s="21">
        <f t="shared" si="1"/>
        <v>4856541</v>
      </c>
      <c r="K9" s="21">
        <f t="shared" si="1"/>
        <v>223025</v>
      </c>
      <c r="L9" s="21">
        <f t="shared" si="1"/>
        <v>2178942</v>
      </c>
      <c r="M9" s="21">
        <f t="shared" si="1"/>
        <v>0</v>
      </c>
      <c r="N9" s="21">
        <f t="shared" si="1"/>
        <v>2401967</v>
      </c>
      <c r="O9" s="21">
        <f t="shared" si="1"/>
        <v>2191415</v>
      </c>
      <c r="P9" s="21">
        <f t="shared" si="1"/>
        <v>10799</v>
      </c>
      <c r="Q9" s="21">
        <f t="shared" si="1"/>
        <v>24221</v>
      </c>
      <c r="R9" s="21">
        <f t="shared" si="1"/>
        <v>2226435</v>
      </c>
      <c r="S9" s="21">
        <f t="shared" si="1"/>
        <v>0</v>
      </c>
      <c r="T9" s="21">
        <f t="shared" si="1"/>
        <v>539145</v>
      </c>
      <c r="U9" s="21">
        <f t="shared" si="1"/>
        <v>2394611</v>
      </c>
      <c r="V9" s="21">
        <f t="shared" si="1"/>
        <v>2933756</v>
      </c>
      <c r="W9" s="21">
        <f t="shared" si="1"/>
        <v>12418699</v>
      </c>
      <c r="X9" s="21">
        <f t="shared" si="1"/>
        <v>17296835</v>
      </c>
      <c r="Y9" s="21">
        <f t="shared" si="1"/>
        <v>-4878136</v>
      </c>
      <c r="Z9" s="4">
        <f>+IF(X9&lt;&gt;0,+(Y9/X9)*100,0)</f>
        <v>-28.202477505277702</v>
      </c>
      <c r="AA9" s="19">
        <f>SUM(AA10:AA14)</f>
        <v>17296835</v>
      </c>
    </row>
    <row r="10" spans="1:27" ht="12.75">
      <c r="A10" s="5" t="s">
        <v>36</v>
      </c>
      <c r="B10" s="3"/>
      <c r="C10" s="22">
        <v>356883</v>
      </c>
      <c r="D10" s="22"/>
      <c r="E10" s="23">
        <v>325074</v>
      </c>
      <c r="F10" s="24">
        <v>623074</v>
      </c>
      <c r="G10" s="24">
        <v>8481</v>
      </c>
      <c r="H10" s="24">
        <v>56443</v>
      </c>
      <c r="I10" s="24">
        <v>29023</v>
      </c>
      <c r="J10" s="24">
        <v>93947</v>
      </c>
      <c r="K10" s="24">
        <v>25095</v>
      </c>
      <c r="L10" s="24">
        <v>19285</v>
      </c>
      <c r="M10" s="24"/>
      <c r="N10" s="24">
        <v>44380</v>
      </c>
      <c r="O10" s="24">
        <v>27956</v>
      </c>
      <c r="P10" s="24">
        <v>10799</v>
      </c>
      <c r="Q10" s="24">
        <v>23691</v>
      </c>
      <c r="R10" s="24">
        <v>62446</v>
      </c>
      <c r="S10" s="24"/>
      <c r="T10" s="24">
        <v>5935</v>
      </c>
      <c r="U10" s="24">
        <v>16014</v>
      </c>
      <c r="V10" s="24">
        <v>21949</v>
      </c>
      <c r="W10" s="24">
        <v>222722</v>
      </c>
      <c r="X10" s="24">
        <v>623074</v>
      </c>
      <c r="Y10" s="24">
        <v>-400352</v>
      </c>
      <c r="Z10" s="6">
        <v>-64.25</v>
      </c>
      <c r="AA10" s="22">
        <v>623074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10781520</v>
      </c>
      <c r="D12" s="22"/>
      <c r="E12" s="23">
        <v>16673761</v>
      </c>
      <c r="F12" s="24">
        <v>16673761</v>
      </c>
      <c r="G12" s="24">
        <v>920929</v>
      </c>
      <c r="H12" s="24">
        <v>1965394</v>
      </c>
      <c r="I12" s="24">
        <v>1876271</v>
      </c>
      <c r="J12" s="24">
        <v>4762594</v>
      </c>
      <c r="K12" s="24">
        <v>197930</v>
      </c>
      <c r="L12" s="24">
        <v>2159657</v>
      </c>
      <c r="M12" s="24"/>
      <c r="N12" s="24">
        <v>2357587</v>
      </c>
      <c r="O12" s="24">
        <v>2163459</v>
      </c>
      <c r="P12" s="24"/>
      <c r="Q12" s="24">
        <v>530</v>
      </c>
      <c r="R12" s="24">
        <v>2163989</v>
      </c>
      <c r="S12" s="24"/>
      <c r="T12" s="24">
        <v>533210</v>
      </c>
      <c r="U12" s="24">
        <v>2378597</v>
      </c>
      <c r="V12" s="24">
        <v>2911807</v>
      </c>
      <c r="W12" s="24">
        <v>12195977</v>
      </c>
      <c r="X12" s="24">
        <v>16673761</v>
      </c>
      <c r="Y12" s="24">
        <v>-4477784</v>
      </c>
      <c r="Z12" s="6">
        <v>-26.86</v>
      </c>
      <c r="AA12" s="22">
        <v>16673761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43997013</v>
      </c>
      <c r="D15" s="19">
        <f>SUM(D16:D18)</f>
        <v>0</v>
      </c>
      <c r="E15" s="20">
        <f t="shared" si="2"/>
        <v>34176475</v>
      </c>
      <c r="F15" s="21">
        <f t="shared" si="2"/>
        <v>38240551</v>
      </c>
      <c r="G15" s="21">
        <f t="shared" si="2"/>
        <v>1312394</v>
      </c>
      <c r="H15" s="21">
        <f t="shared" si="2"/>
        <v>2500937</v>
      </c>
      <c r="I15" s="21">
        <f t="shared" si="2"/>
        <v>4493066</v>
      </c>
      <c r="J15" s="21">
        <f t="shared" si="2"/>
        <v>8306397</v>
      </c>
      <c r="K15" s="21">
        <f t="shared" si="2"/>
        <v>254151</v>
      </c>
      <c r="L15" s="21">
        <f t="shared" si="2"/>
        <v>6322349</v>
      </c>
      <c r="M15" s="21">
        <f t="shared" si="2"/>
        <v>0</v>
      </c>
      <c r="N15" s="21">
        <f t="shared" si="2"/>
        <v>6576500</v>
      </c>
      <c r="O15" s="21">
        <f t="shared" si="2"/>
        <v>6329552</v>
      </c>
      <c r="P15" s="21">
        <f t="shared" si="2"/>
        <v>6383</v>
      </c>
      <c r="Q15" s="21">
        <f t="shared" si="2"/>
        <v>13422</v>
      </c>
      <c r="R15" s="21">
        <f t="shared" si="2"/>
        <v>6349357</v>
      </c>
      <c r="S15" s="21">
        <f t="shared" si="2"/>
        <v>0</v>
      </c>
      <c r="T15" s="21">
        <f t="shared" si="2"/>
        <v>13706</v>
      </c>
      <c r="U15" s="21">
        <f t="shared" si="2"/>
        <v>1382279</v>
      </c>
      <c r="V15" s="21">
        <f t="shared" si="2"/>
        <v>1395985</v>
      </c>
      <c r="W15" s="21">
        <f t="shared" si="2"/>
        <v>22628239</v>
      </c>
      <c r="X15" s="21">
        <f t="shared" si="2"/>
        <v>38240551</v>
      </c>
      <c r="Y15" s="21">
        <f t="shared" si="2"/>
        <v>-15612312</v>
      </c>
      <c r="Z15" s="4">
        <f>+IF(X15&lt;&gt;0,+(Y15/X15)*100,0)</f>
        <v>-40.826587462089655</v>
      </c>
      <c r="AA15" s="19">
        <f>SUM(AA16:AA18)</f>
        <v>38240551</v>
      </c>
    </row>
    <row r="16" spans="1:27" ht="12.75">
      <c r="A16" s="5" t="s">
        <v>42</v>
      </c>
      <c r="B16" s="3"/>
      <c r="C16" s="22">
        <v>82830</v>
      </c>
      <c r="D16" s="22"/>
      <c r="E16" s="23">
        <v>69105</v>
      </c>
      <c r="F16" s="24">
        <v>69105</v>
      </c>
      <c r="G16" s="24"/>
      <c r="H16" s="24">
        <v>14378</v>
      </c>
      <c r="I16" s="24">
        <v>11726</v>
      </c>
      <c r="J16" s="24">
        <v>26104</v>
      </c>
      <c r="K16" s="24">
        <v>6334</v>
      </c>
      <c r="L16" s="24">
        <v>13204</v>
      </c>
      <c r="M16" s="24"/>
      <c r="N16" s="24">
        <v>19538</v>
      </c>
      <c r="O16" s="24">
        <v>13204</v>
      </c>
      <c r="P16" s="24">
        <v>761</v>
      </c>
      <c r="Q16" s="24">
        <v>174</v>
      </c>
      <c r="R16" s="24">
        <v>14139</v>
      </c>
      <c r="S16" s="24"/>
      <c r="T16" s="24">
        <v>13109</v>
      </c>
      <c r="U16" s="24">
        <v>7640</v>
      </c>
      <c r="V16" s="24">
        <v>20749</v>
      </c>
      <c r="W16" s="24">
        <v>80530</v>
      </c>
      <c r="X16" s="24">
        <v>69105</v>
      </c>
      <c r="Y16" s="24">
        <v>11425</v>
      </c>
      <c r="Z16" s="6">
        <v>16.53</v>
      </c>
      <c r="AA16" s="22">
        <v>69105</v>
      </c>
    </row>
    <row r="17" spans="1:27" ht="12.75">
      <c r="A17" s="5" t="s">
        <v>43</v>
      </c>
      <c r="B17" s="3"/>
      <c r="C17" s="22">
        <v>43914183</v>
      </c>
      <c r="D17" s="22"/>
      <c r="E17" s="23">
        <v>34107370</v>
      </c>
      <c r="F17" s="24">
        <v>38171446</v>
      </c>
      <c r="G17" s="24">
        <v>1312394</v>
      </c>
      <c r="H17" s="24">
        <v>2486559</v>
      </c>
      <c r="I17" s="24">
        <v>4481340</v>
      </c>
      <c r="J17" s="24">
        <v>8280293</v>
      </c>
      <c r="K17" s="24">
        <v>247817</v>
      </c>
      <c r="L17" s="24">
        <v>6309145</v>
      </c>
      <c r="M17" s="24"/>
      <c r="N17" s="24">
        <v>6556962</v>
      </c>
      <c r="O17" s="24">
        <v>6316348</v>
      </c>
      <c r="P17" s="24">
        <v>5622</v>
      </c>
      <c r="Q17" s="24">
        <v>13248</v>
      </c>
      <c r="R17" s="24">
        <v>6335218</v>
      </c>
      <c r="S17" s="24"/>
      <c r="T17" s="24">
        <v>597</v>
      </c>
      <c r="U17" s="24">
        <v>1374639</v>
      </c>
      <c r="V17" s="24">
        <v>1375236</v>
      </c>
      <c r="W17" s="24">
        <v>22547709</v>
      </c>
      <c r="X17" s="24">
        <v>38171446</v>
      </c>
      <c r="Y17" s="24">
        <v>-15623737</v>
      </c>
      <c r="Z17" s="6">
        <v>-40.93</v>
      </c>
      <c r="AA17" s="22">
        <v>38171446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123289603</v>
      </c>
      <c r="D19" s="19">
        <f>SUM(D20:D23)</f>
        <v>0</v>
      </c>
      <c r="E19" s="20">
        <f t="shared" si="3"/>
        <v>184182119</v>
      </c>
      <c r="F19" s="21">
        <f t="shared" si="3"/>
        <v>184182119</v>
      </c>
      <c r="G19" s="21">
        <f t="shared" si="3"/>
        <v>23531374</v>
      </c>
      <c r="H19" s="21">
        <f t="shared" si="3"/>
        <v>26361281</v>
      </c>
      <c r="I19" s="21">
        <f t="shared" si="3"/>
        <v>22355553</v>
      </c>
      <c r="J19" s="21">
        <f t="shared" si="3"/>
        <v>72248208</v>
      </c>
      <c r="K19" s="21">
        <f t="shared" si="3"/>
        <v>10584752</v>
      </c>
      <c r="L19" s="21">
        <f t="shared" si="3"/>
        <v>23495710</v>
      </c>
      <c r="M19" s="21">
        <f t="shared" si="3"/>
        <v>18879965</v>
      </c>
      <c r="N19" s="21">
        <f t="shared" si="3"/>
        <v>52960427</v>
      </c>
      <c r="O19" s="21">
        <f t="shared" si="3"/>
        <v>10412612</v>
      </c>
      <c r="P19" s="21">
        <f t="shared" si="3"/>
        <v>22067093</v>
      </c>
      <c r="Q19" s="21">
        <f t="shared" si="3"/>
        <v>12517401</v>
      </c>
      <c r="R19" s="21">
        <f t="shared" si="3"/>
        <v>44997106</v>
      </c>
      <c r="S19" s="21">
        <f t="shared" si="3"/>
        <v>9363127</v>
      </c>
      <c r="T19" s="21">
        <f t="shared" si="3"/>
        <v>9207747</v>
      </c>
      <c r="U19" s="21">
        <f t="shared" si="3"/>
        <v>19680845</v>
      </c>
      <c r="V19" s="21">
        <f t="shared" si="3"/>
        <v>38251719</v>
      </c>
      <c r="W19" s="21">
        <f t="shared" si="3"/>
        <v>208457460</v>
      </c>
      <c r="X19" s="21">
        <f t="shared" si="3"/>
        <v>184182119</v>
      </c>
      <c r="Y19" s="21">
        <f t="shared" si="3"/>
        <v>24275341</v>
      </c>
      <c r="Z19" s="4">
        <f>+IF(X19&lt;&gt;0,+(Y19/X19)*100,0)</f>
        <v>13.180074771536319</v>
      </c>
      <c r="AA19" s="19">
        <f>SUM(AA20:AA23)</f>
        <v>184182119</v>
      </c>
    </row>
    <row r="20" spans="1:27" ht="12.75">
      <c r="A20" s="5" t="s">
        <v>46</v>
      </c>
      <c r="B20" s="3"/>
      <c r="C20" s="22">
        <v>104594661</v>
      </c>
      <c r="D20" s="22"/>
      <c r="E20" s="23">
        <v>158719337</v>
      </c>
      <c r="F20" s="24">
        <v>158719337</v>
      </c>
      <c r="G20" s="24">
        <v>6108968</v>
      </c>
      <c r="H20" s="24">
        <v>8372741</v>
      </c>
      <c r="I20" s="24">
        <v>7231561</v>
      </c>
      <c r="J20" s="24">
        <v>21713270</v>
      </c>
      <c r="K20" s="24">
        <v>8793033</v>
      </c>
      <c r="L20" s="24">
        <v>21636074</v>
      </c>
      <c r="M20" s="24">
        <v>16983110</v>
      </c>
      <c r="N20" s="24">
        <v>47412217</v>
      </c>
      <c r="O20" s="24">
        <v>8551928</v>
      </c>
      <c r="P20" s="24">
        <v>20165331</v>
      </c>
      <c r="Q20" s="24">
        <v>10572350</v>
      </c>
      <c r="R20" s="24">
        <v>39289609</v>
      </c>
      <c r="S20" s="24">
        <v>5786433</v>
      </c>
      <c r="T20" s="24">
        <v>6033791</v>
      </c>
      <c r="U20" s="24">
        <v>5538212</v>
      </c>
      <c r="V20" s="24">
        <v>17358436</v>
      </c>
      <c r="W20" s="24">
        <v>125773532</v>
      </c>
      <c r="X20" s="24">
        <v>158719337</v>
      </c>
      <c r="Y20" s="24">
        <v>-32945805</v>
      </c>
      <c r="Z20" s="6">
        <v>-20.76</v>
      </c>
      <c r="AA20" s="22">
        <v>158719337</v>
      </c>
    </row>
    <row r="21" spans="1:27" ht="12.75">
      <c r="A21" s="5" t="s">
        <v>47</v>
      </c>
      <c r="B21" s="3"/>
      <c r="C21" s="22"/>
      <c r="D21" s="22"/>
      <c r="E21" s="23"/>
      <c r="F21" s="24"/>
      <c r="G21" s="24">
        <v>13397091</v>
      </c>
      <c r="H21" s="24">
        <v>14001365</v>
      </c>
      <c r="I21" s="24">
        <v>11257429</v>
      </c>
      <c r="J21" s="24">
        <v>38655885</v>
      </c>
      <c r="K21" s="24"/>
      <c r="L21" s="24"/>
      <c r="M21" s="24"/>
      <c r="N21" s="24"/>
      <c r="O21" s="24"/>
      <c r="P21" s="24"/>
      <c r="Q21" s="24"/>
      <c r="R21" s="24"/>
      <c r="S21" s="24">
        <v>1646289</v>
      </c>
      <c r="T21" s="24">
        <v>1235628</v>
      </c>
      <c r="U21" s="24">
        <v>10926027</v>
      </c>
      <c r="V21" s="24">
        <v>13807944</v>
      </c>
      <c r="W21" s="24">
        <v>52463829</v>
      </c>
      <c r="X21" s="24"/>
      <c r="Y21" s="24">
        <v>52463829</v>
      </c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>
        <v>2191184</v>
      </c>
      <c r="H22" s="27">
        <v>2201362</v>
      </c>
      <c r="I22" s="27">
        <v>2195159</v>
      </c>
      <c r="J22" s="27">
        <v>6587705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>
        <v>2164308</v>
      </c>
      <c r="V22" s="27">
        <v>2164308</v>
      </c>
      <c r="W22" s="27">
        <v>8752013</v>
      </c>
      <c r="X22" s="27"/>
      <c r="Y22" s="27">
        <v>8752013</v>
      </c>
      <c r="Z22" s="7"/>
      <c r="AA22" s="25"/>
    </row>
    <row r="23" spans="1:27" ht="12.75">
      <c r="A23" s="5" t="s">
        <v>49</v>
      </c>
      <c r="B23" s="3"/>
      <c r="C23" s="22">
        <v>18694942</v>
      </c>
      <c r="D23" s="22"/>
      <c r="E23" s="23">
        <v>25462782</v>
      </c>
      <c r="F23" s="24">
        <v>25462782</v>
      </c>
      <c r="G23" s="24">
        <v>1834131</v>
      </c>
      <c r="H23" s="24">
        <v>1785813</v>
      </c>
      <c r="I23" s="24">
        <v>1671404</v>
      </c>
      <c r="J23" s="24">
        <v>5291348</v>
      </c>
      <c r="K23" s="24">
        <v>1791719</v>
      </c>
      <c r="L23" s="24">
        <v>1859636</v>
      </c>
      <c r="M23" s="24">
        <v>1896855</v>
      </c>
      <c r="N23" s="24">
        <v>5548210</v>
      </c>
      <c r="O23" s="24">
        <v>1860684</v>
      </c>
      <c r="P23" s="24">
        <v>1901762</v>
      </c>
      <c r="Q23" s="24">
        <v>1945051</v>
      </c>
      <c r="R23" s="24">
        <v>5707497</v>
      </c>
      <c r="S23" s="24">
        <v>1930405</v>
      </c>
      <c r="T23" s="24">
        <v>1938328</v>
      </c>
      <c r="U23" s="24">
        <v>1052298</v>
      </c>
      <c r="V23" s="24">
        <v>4921031</v>
      </c>
      <c r="W23" s="24">
        <v>21468086</v>
      </c>
      <c r="X23" s="24">
        <v>25462782</v>
      </c>
      <c r="Y23" s="24">
        <v>-3994696</v>
      </c>
      <c r="Z23" s="6">
        <v>-15.69</v>
      </c>
      <c r="AA23" s="22">
        <v>25462782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510062549</v>
      </c>
      <c r="D25" s="40">
        <f>+D5+D9+D15+D19+D24</f>
        <v>0</v>
      </c>
      <c r="E25" s="41">
        <f t="shared" si="4"/>
        <v>584418561</v>
      </c>
      <c r="F25" s="42">
        <f t="shared" si="4"/>
        <v>584348297</v>
      </c>
      <c r="G25" s="42">
        <f t="shared" si="4"/>
        <v>101598103</v>
      </c>
      <c r="H25" s="42">
        <f t="shared" si="4"/>
        <v>45760499</v>
      </c>
      <c r="I25" s="42">
        <f t="shared" si="4"/>
        <v>44084937</v>
      </c>
      <c r="J25" s="42">
        <f t="shared" si="4"/>
        <v>191443539</v>
      </c>
      <c r="K25" s="42">
        <f t="shared" si="4"/>
        <v>22367527</v>
      </c>
      <c r="L25" s="42">
        <f t="shared" si="4"/>
        <v>40397913</v>
      </c>
      <c r="M25" s="42">
        <f t="shared" si="4"/>
        <v>30969658</v>
      </c>
      <c r="N25" s="42">
        <f t="shared" si="4"/>
        <v>93735098</v>
      </c>
      <c r="O25" s="42">
        <f t="shared" si="4"/>
        <v>25763560</v>
      </c>
      <c r="P25" s="42">
        <f t="shared" si="4"/>
        <v>35516033</v>
      </c>
      <c r="Q25" s="42">
        <f t="shared" si="4"/>
        <v>26610148</v>
      </c>
      <c r="R25" s="42">
        <f t="shared" si="4"/>
        <v>87889741</v>
      </c>
      <c r="S25" s="42">
        <f t="shared" si="4"/>
        <v>21781512</v>
      </c>
      <c r="T25" s="42">
        <f t="shared" si="4"/>
        <v>21922902</v>
      </c>
      <c r="U25" s="42">
        <f t="shared" si="4"/>
        <v>36089258</v>
      </c>
      <c r="V25" s="42">
        <f t="shared" si="4"/>
        <v>79793672</v>
      </c>
      <c r="W25" s="42">
        <f t="shared" si="4"/>
        <v>452862050</v>
      </c>
      <c r="X25" s="42">
        <f t="shared" si="4"/>
        <v>584280637</v>
      </c>
      <c r="Y25" s="42">
        <f t="shared" si="4"/>
        <v>-131418587</v>
      </c>
      <c r="Z25" s="43">
        <f>+IF(X25&lt;&gt;0,+(Y25/X25)*100,0)</f>
        <v>-22.492374156838608</v>
      </c>
      <c r="AA25" s="40">
        <f>+AA5+AA9+AA15+AA19+AA24</f>
        <v>584348297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251365242</v>
      </c>
      <c r="D28" s="19">
        <f>SUM(D29:D31)</f>
        <v>0</v>
      </c>
      <c r="E28" s="20">
        <f t="shared" si="5"/>
        <v>199781101</v>
      </c>
      <c r="F28" s="21">
        <f t="shared" si="5"/>
        <v>198512953</v>
      </c>
      <c r="G28" s="21">
        <f t="shared" si="5"/>
        <v>8899646</v>
      </c>
      <c r="H28" s="21">
        <f t="shared" si="5"/>
        <v>11011455</v>
      </c>
      <c r="I28" s="21">
        <f t="shared" si="5"/>
        <v>11038793</v>
      </c>
      <c r="J28" s="21">
        <f t="shared" si="5"/>
        <v>30949894</v>
      </c>
      <c r="K28" s="21">
        <f t="shared" si="5"/>
        <v>13746607</v>
      </c>
      <c r="L28" s="21">
        <f t="shared" si="5"/>
        <v>10734787</v>
      </c>
      <c r="M28" s="21">
        <f t="shared" si="5"/>
        <v>5508733</v>
      </c>
      <c r="N28" s="21">
        <f t="shared" si="5"/>
        <v>29990127</v>
      </c>
      <c r="O28" s="21">
        <f t="shared" si="5"/>
        <v>10734787</v>
      </c>
      <c r="P28" s="21">
        <f t="shared" si="5"/>
        <v>2516592</v>
      </c>
      <c r="Q28" s="21">
        <f t="shared" si="5"/>
        <v>2464529</v>
      </c>
      <c r="R28" s="21">
        <f t="shared" si="5"/>
        <v>15715908</v>
      </c>
      <c r="S28" s="21">
        <f t="shared" si="5"/>
        <v>1918932</v>
      </c>
      <c r="T28" s="21">
        <f t="shared" si="5"/>
        <v>3421025</v>
      </c>
      <c r="U28" s="21">
        <f t="shared" si="5"/>
        <v>14605261</v>
      </c>
      <c r="V28" s="21">
        <f t="shared" si="5"/>
        <v>19945218</v>
      </c>
      <c r="W28" s="21">
        <f t="shared" si="5"/>
        <v>96601147</v>
      </c>
      <c r="X28" s="21">
        <f t="shared" si="5"/>
        <v>198512953</v>
      </c>
      <c r="Y28" s="21">
        <f t="shared" si="5"/>
        <v>-101911806</v>
      </c>
      <c r="Z28" s="4">
        <f>+IF(X28&lt;&gt;0,+(Y28/X28)*100,0)</f>
        <v>-51.33761019614674</v>
      </c>
      <c r="AA28" s="19">
        <f>SUM(AA29:AA31)</f>
        <v>198512953</v>
      </c>
    </row>
    <row r="29" spans="1:27" ht="12.75">
      <c r="A29" s="5" t="s">
        <v>32</v>
      </c>
      <c r="B29" s="3"/>
      <c r="C29" s="22">
        <v>38422043</v>
      </c>
      <c r="D29" s="22"/>
      <c r="E29" s="23">
        <v>39767532</v>
      </c>
      <c r="F29" s="24">
        <v>39791447</v>
      </c>
      <c r="G29" s="24">
        <v>2852769</v>
      </c>
      <c r="H29" s="24">
        <v>3269787</v>
      </c>
      <c r="I29" s="24">
        <v>2863930</v>
      </c>
      <c r="J29" s="24">
        <v>8986486</v>
      </c>
      <c r="K29" s="24">
        <v>3107745</v>
      </c>
      <c r="L29" s="24">
        <v>3036283</v>
      </c>
      <c r="M29" s="24">
        <v>1479339</v>
      </c>
      <c r="N29" s="24">
        <v>7623367</v>
      </c>
      <c r="O29" s="24">
        <v>3036283</v>
      </c>
      <c r="P29" s="24">
        <v>70123</v>
      </c>
      <c r="Q29" s="24">
        <v>105809</v>
      </c>
      <c r="R29" s="24">
        <v>3212215</v>
      </c>
      <c r="S29" s="24">
        <v>15469</v>
      </c>
      <c r="T29" s="24">
        <v>77055</v>
      </c>
      <c r="U29" s="24">
        <v>3750086</v>
      </c>
      <c r="V29" s="24">
        <v>3842610</v>
      </c>
      <c r="W29" s="24">
        <v>23664678</v>
      </c>
      <c r="X29" s="24">
        <v>39791447</v>
      </c>
      <c r="Y29" s="24">
        <v>-16126769</v>
      </c>
      <c r="Z29" s="6">
        <v>-40.53</v>
      </c>
      <c r="AA29" s="22">
        <v>39791447</v>
      </c>
    </row>
    <row r="30" spans="1:27" ht="12.75">
      <c r="A30" s="5" t="s">
        <v>33</v>
      </c>
      <c r="B30" s="3"/>
      <c r="C30" s="25">
        <v>197343349</v>
      </c>
      <c r="D30" s="25"/>
      <c r="E30" s="26">
        <v>141754346</v>
      </c>
      <c r="F30" s="27">
        <v>140487677</v>
      </c>
      <c r="G30" s="27">
        <v>5809014</v>
      </c>
      <c r="H30" s="27">
        <v>5201090</v>
      </c>
      <c r="I30" s="27">
        <v>6064805</v>
      </c>
      <c r="J30" s="27">
        <v>17074909</v>
      </c>
      <c r="K30" s="27">
        <v>9312674</v>
      </c>
      <c r="L30" s="27">
        <v>6271315</v>
      </c>
      <c r="M30" s="27">
        <v>3789410</v>
      </c>
      <c r="N30" s="27">
        <v>19373399</v>
      </c>
      <c r="O30" s="27">
        <v>6271315</v>
      </c>
      <c r="P30" s="27">
        <v>2387309</v>
      </c>
      <c r="Q30" s="27">
        <v>548438</v>
      </c>
      <c r="R30" s="27">
        <v>9207062</v>
      </c>
      <c r="S30" s="27">
        <v>991118</v>
      </c>
      <c r="T30" s="27">
        <v>2446652</v>
      </c>
      <c r="U30" s="27">
        <v>10393170</v>
      </c>
      <c r="V30" s="27">
        <v>13830940</v>
      </c>
      <c r="W30" s="27">
        <v>59486310</v>
      </c>
      <c r="X30" s="27">
        <v>140487677</v>
      </c>
      <c r="Y30" s="27">
        <v>-81001367</v>
      </c>
      <c r="Z30" s="7">
        <v>-57.66</v>
      </c>
      <c r="AA30" s="25">
        <v>140487677</v>
      </c>
    </row>
    <row r="31" spans="1:27" ht="12.75">
      <c r="A31" s="5" t="s">
        <v>34</v>
      </c>
      <c r="B31" s="3"/>
      <c r="C31" s="22">
        <v>15599850</v>
      </c>
      <c r="D31" s="22"/>
      <c r="E31" s="23">
        <v>18259223</v>
      </c>
      <c r="F31" s="24">
        <v>18233829</v>
      </c>
      <c r="G31" s="24">
        <v>237863</v>
      </c>
      <c r="H31" s="24">
        <v>2540578</v>
      </c>
      <c r="I31" s="24">
        <v>2110058</v>
      </c>
      <c r="J31" s="24">
        <v>4888499</v>
      </c>
      <c r="K31" s="24">
        <v>1326188</v>
      </c>
      <c r="L31" s="24">
        <v>1427189</v>
      </c>
      <c r="M31" s="24">
        <v>239984</v>
      </c>
      <c r="N31" s="24">
        <v>2993361</v>
      </c>
      <c r="O31" s="24">
        <v>1427189</v>
      </c>
      <c r="P31" s="24">
        <v>59160</v>
      </c>
      <c r="Q31" s="24">
        <v>1810282</v>
      </c>
      <c r="R31" s="24">
        <v>3296631</v>
      </c>
      <c r="S31" s="24">
        <v>912345</v>
      </c>
      <c r="T31" s="24">
        <v>897318</v>
      </c>
      <c r="U31" s="24">
        <v>462005</v>
      </c>
      <c r="V31" s="24">
        <v>2271668</v>
      </c>
      <c r="W31" s="24">
        <v>13450159</v>
      </c>
      <c r="X31" s="24">
        <v>18233829</v>
      </c>
      <c r="Y31" s="24">
        <v>-4783670</v>
      </c>
      <c r="Z31" s="6">
        <v>-26.24</v>
      </c>
      <c r="AA31" s="22">
        <v>18233829</v>
      </c>
    </row>
    <row r="32" spans="1:27" ht="12.75">
      <c r="A32" s="2" t="s">
        <v>35</v>
      </c>
      <c r="B32" s="3"/>
      <c r="C32" s="19">
        <f aca="true" t="shared" si="6" ref="C32:Y32">SUM(C33:C37)</f>
        <v>74864983</v>
      </c>
      <c r="D32" s="19">
        <f>SUM(D33:D37)</f>
        <v>0</v>
      </c>
      <c r="E32" s="20">
        <f t="shared" si="6"/>
        <v>77580419</v>
      </c>
      <c r="F32" s="21">
        <f t="shared" si="6"/>
        <v>77163589</v>
      </c>
      <c r="G32" s="21">
        <f t="shared" si="6"/>
        <v>3953169</v>
      </c>
      <c r="H32" s="21">
        <f t="shared" si="6"/>
        <v>3751753</v>
      </c>
      <c r="I32" s="21">
        <f t="shared" si="6"/>
        <v>3833502</v>
      </c>
      <c r="J32" s="21">
        <f t="shared" si="6"/>
        <v>11538424</v>
      </c>
      <c r="K32" s="21">
        <f t="shared" si="6"/>
        <v>15504799</v>
      </c>
      <c r="L32" s="21">
        <f t="shared" si="6"/>
        <v>4061514</v>
      </c>
      <c r="M32" s="21">
        <f t="shared" si="6"/>
        <v>3879201</v>
      </c>
      <c r="N32" s="21">
        <f t="shared" si="6"/>
        <v>23445514</v>
      </c>
      <c r="O32" s="21">
        <f t="shared" si="6"/>
        <v>4061514</v>
      </c>
      <c r="P32" s="21">
        <f t="shared" si="6"/>
        <v>536815</v>
      </c>
      <c r="Q32" s="21">
        <f t="shared" si="6"/>
        <v>35032</v>
      </c>
      <c r="R32" s="21">
        <f t="shared" si="6"/>
        <v>4633361</v>
      </c>
      <c r="S32" s="21">
        <f t="shared" si="6"/>
        <v>34144</v>
      </c>
      <c r="T32" s="21">
        <f t="shared" si="6"/>
        <v>28832</v>
      </c>
      <c r="U32" s="21">
        <f t="shared" si="6"/>
        <v>6742712</v>
      </c>
      <c r="V32" s="21">
        <f t="shared" si="6"/>
        <v>6805688</v>
      </c>
      <c r="W32" s="21">
        <f t="shared" si="6"/>
        <v>46422987</v>
      </c>
      <c r="X32" s="21">
        <f t="shared" si="6"/>
        <v>77163589</v>
      </c>
      <c r="Y32" s="21">
        <f t="shared" si="6"/>
        <v>-30740602</v>
      </c>
      <c r="Z32" s="4">
        <f>+IF(X32&lt;&gt;0,+(Y32/X32)*100,0)</f>
        <v>-39.838222143866325</v>
      </c>
      <c r="AA32" s="19">
        <f>SUM(AA33:AA37)</f>
        <v>77163589</v>
      </c>
    </row>
    <row r="33" spans="1:27" ht="12.75">
      <c r="A33" s="5" t="s">
        <v>36</v>
      </c>
      <c r="B33" s="3"/>
      <c r="C33" s="22">
        <v>5878512</v>
      </c>
      <c r="D33" s="22"/>
      <c r="E33" s="23">
        <v>8763473</v>
      </c>
      <c r="F33" s="24">
        <v>9603966</v>
      </c>
      <c r="G33" s="24">
        <v>576030</v>
      </c>
      <c r="H33" s="24">
        <v>428200</v>
      </c>
      <c r="I33" s="24">
        <v>356290</v>
      </c>
      <c r="J33" s="24">
        <v>1360520</v>
      </c>
      <c r="K33" s="24">
        <v>398431</v>
      </c>
      <c r="L33" s="24">
        <v>563252</v>
      </c>
      <c r="M33" s="24">
        <v>387226</v>
      </c>
      <c r="N33" s="24">
        <v>1348909</v>
      </c>
      <c r="O33" s="24">
        <v>563252</v>
      </c>
      <c r="P33" s="24">
        <v>396148</v>
      </c>
      <c r="Q33" s="24"/>
      <c r="R33" s="24">
        <v>959400</v>
      </c>
      <c r="S33" s="24"/>
      <c r="T33" s="24">
        <v>11500</v>
      </c>
      <c r="U33" s="24">
        <v>359876</v>
      </c>
      <c r="V33" s="24">
        <v>371376</v>
      </c>
      <c r="W33" s="24">
        <v>4040205</v>
      </c>
      <c r="X33" s="24">
        <v>9603966</v>
      </c>
      <c r="Y33" s="24">
        <v>-5563761</v>
      </c>
      <c r="Z33" s="6">
        <v>-57.93</v>
      </c>
      <c r="AA33" s="22">
        <v>9603966</v>
      </c>
    </row>
    <row r="34" spans="1:27" ht="12.75">
      <c r="A34" s="5" t="s">
        <v>37</v>
      </c>
      <c r="B34" s="3"/>
      <c r="C34" s="22">
        <v>53793848</v>
      </c>
      <c r="D34" s="22"/>
      <c r="E34" s="23">
        <v>39453020</v>
      </c>
      <c r="F34" s="24">
        <v>39022431</v>
      </c>
      <c r="G34" s="24">
        <v>2069003</v>
      </c>
      <c r="H34" s="24">
        <v>2006957</v>
      </c>
      <c r="I34" s="24">
        <v>2101539</v>
      </c>
      <c r="J34" s="24">
        <v>6177499</v>
      </c>
      <c r="K34" s="24">
        <v>13682403</v>
      </c>
      <c r="L34" s="24">
        <v>2052445</v>
      </c>
      <c r="M34" s="24">
        <v>2244199</v>
      </c>
      <c r="N34" s="24">
        <v>17979047</v>
      </c>
      <c r="O34" s="24">
        <v>2052445</v>
      </c>
      <c r="P34" s="24">
        <v>29996</v>
      </c>
      <c r="Q34" s="24">
        <v>35032</v>
      </c>
      <c r="R34" s="24">
        <v>2117473</v>
      </c>
      <c r="S34" s="24">
        <v>34144</v>
      </c>
      <c r="T34" s="24">
        <v>17332</v>
      </c>
      <c r="U34" s="24">
        <v>4972559</v>
      </c>
      <c r="V34" s="24">
        <v>5024035</v>
      </c>
      <c r="W34" s="24">
        <v>31298054</v>
      </c>
      <c r="X34" s="24">
        <v>39022431</v>
      </c>
      <c r="Y34" s="24">
        <v>-7724377</v>
      </c>
      <c r="Z34" s="6">
        <v>-19.79</v>
      </c>
      <c r="AA34" s="22">
        <v>39022431</v>
      </c>
    </row>
    <row r="35" spans="1:27" ht="12.75">
      <c r="A35" s="5" t="s">
        <v>38</v>
      </c>
      <c r="B35" s="3"/>
      <c r="C35" s="22">
        <v>15192623</v>
      </c>
      <c r="D35" s="22"/>
      <c r="E35" s="23">
        <v>29363926</v>
      </c>
      <c r="F35" s="24">
        <v>28537192</v>
      </c>
      <c r="G35" s="24">
        <v>1308136</v>
      </c>
      <c r="H35" s="24">
        <v>1316596</v>
      </c>
      <c r="I35" s="24">
        <v>1375673</v>
      </c>
      <c r="J35" s="24">
        <v>4000405</v>
      </c>
      <c r="K35" s="24">
        <v>1423965</v>
      </c>
      <c r="L35" s="24">
        <v>1445817</v>
      </c>
      <c r="M35" s="24">
        <v>1247776</v>
      </c>
      <c r="N35" s="24">
        <v>4117558</v>
      </c>
      <c r="O35" s="24">
        <v>1445817</v>
      </c>
      <c r="P35" s="24">
        <v>110671</v>
      </c>
      <c r="Q35" s="24"/>
      <c r="R35" s="24">
        <v>1556488</v>
      </c>
      <c r="S35" s="24"/>
      <c r="T35" s="24"/>
      <c r="U35" s="24">
        <v>1410277</v>
      </c>
      <c r="V35" s="24">
        <v>1410277</v>
      </c>
      <c r="W35" s="24">
        <v>11084728</v>
      </c>
      <c r="X35" s="24">
        <v>28537192</v>
      </c>
      <c r="Y35" s="24">
        <v>-17452464</v>
      </c>
      <c r="Z35" s="6">
        <v>-61.16</v>
      </c>
      <c r="AA35" s="22">
        <v>28537192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53103562</v>
      </c>
      <c r="D38" s="19">
        <f>SUM(D39:D41)</f>
        <v>0</v>
      </c>
      <c r="E38" s="20">
        <f t="shared" si="7"/>
        <v>114833758</v>
      </c>
      <c r="F38" s="21">
        <f t="shared" si="7"/>
        <v>113995284</v>
      </c>
      <c r="G38" s="21">
        <f t="shared" si="7"/>
        <v>3199695</v>
      </c>
      <c r="H38" s="21">
        <f t="shared" si="7"/>
        <v>4792099</v>
      </c>
      <c r="I38" s="21">
        <f t="shared" si="7"/>
        <v>3496229</v>
      </c>
      <c r="J38" s="21">
        <f t="shared" si="7"/>
        <v>11488023</v>
      </c>
      <c r="K38" s="21">
        <f t="shared" si="7"/>
        <v>7281208</v>
      </c>
      <c r="L38" s="21">
        <f t="shared" si="7"/>
        <v>17930721</v>
      </c>
      <c r="M38" s="21">
        <f t="shared" si="7"/>
        <v>3021332</v>
      </c>
      <c r="N38" s="21">
        <f t="shared" si="7"/>
        <v>28233261</v>
      </c>
      <c r="O38" s="21">
        <f t="shared" si="7"/>
        <v>4270750</v>
      </c>
      <c r="P38" s="21">
        <f t="shared" si="7"/>
        <v>1025399</v>
      </c>
      <c r="Q38" s="21">
        <f t="shared" si="7"/>
        <v>1001928</v>
      </c>
      <c r="R38" s="21">
        <f t="shared" si="7"/>
        <v>6298077</v>
      </c>
      <c r="S38" s="21">
        <f t="shared" si="7"/>
        <v>557020</v>
      </c>
      <c r="T38" s="21">
        <f t="shared" si="7"/>
        <v>730281</v>
      </c>
      <c r="U38" s="21">
        <f t="shared" si="7"/>
        <v>3811584</v>
      </c>
      <c r="V38" s="21">
        <f t="shared" si="7"/>
        <v>5098885</v>
      </c>
      <c r="W38" s="21">
        <f t="shared" si="7"/>
        <v>51118246</v>
      </c>
      <c r="X38" s="21">
        <f t="shared" si="7"/>
        <v>113995284</v>
      </c>
      <c r="Y38" s="21">
        <f t="shared" si="7"/>
        <v>-62877038</v>
      </c>
      <c r="Z38" s="4">
        <f>+IF(X38&lt;&gt;0,+(Y38/X38)*100,0)</f>
        <v>-55.15757827315032</v>
      </c>
      <c r="AA38" s="19">
        <f>SUM(AA39:AA41)</f>
        <v>113995284</v>
      </c>
    </row>
    <row r="39" spans="1:27" ht="12.75">
      <c r="A39" s="5" t="s">
        <v>42</v>
      </c>
      <c r="B39" s="3"/>
      <c r="C39" s="22">
        <v>13244519</v>
      </c>
      <c r="D39" s="22"/>
      <c r="E39" s="23">
        <v>17032105</v>
      </c>
      <c r="F39" s="24">
        <v>16569650</v>
      </c>
      <c r="G39" s="24">
        <v>868400</v>
      </c>
      <c r="H39" s="24">
        <v>1943246</v>
      </c>
      <c r="I39" s="24">
        <v>886122</v>
      </c>
      <c r="J39" s="24">
        <v>3697768</v>
      </c>
      <c r="K39" s="24">
        <v>1370362</v>
      </c>
      <c r="L39" s="24">
        <v>876342</v>
      </c>
      <c r="M39" s="24">
        <v>854625</v>
      </c>
      <c r="N39" s="24">
        <v>3101329</v>
      </c>
      <c r="O39" s="24">
        <v>876342</v>
      </c>
      <c r="P39" s="24">
        <v>665469</v>
      </c>
      <c r="Q39" s="24">
        <v>508748</v>
      </c>
      <c r="R39" s="24">
        <v>2050559</v>
      </c>
      <c r="S39" s="24">
        <v>157913</v>
      </c>
      <c r="T39" s="24">
        <v>7800</v>
      </c>
      <c r="U39" s="24">
        <v>720267</v>
      </c>
      <c r="V39" s="24">
        <v>885980</v>
      </c>
      <c r="W39" s="24">
        <v>9735636</v>
      </c>
      <c r="X39" s="24">
        <v>16569650</v>
      </c>
      <c r="Y39" s="24">
        <v>-6834014</v>
      </c>
      <c r="Z39" s="6">
        <v>-41.24</v>
      </c>
      <c r="AA39" s="22">
        <v>16569650</v>
      </c>
    </row>
    <row r="40" spans="1:27" ht="12.75">
      <c r="A40" s="5" t="s">
        <v>43</v>
      </c>
      <c r="B40" s="3"/>
      <c r="C40" s="22">
        <v>39859043</v>
      </c>
      <c r="D40" s="22"/>
      <c r="E40" s="23">
        <v>97801653</v>
      </c>
      <c r="F40" s="24">
        <v>97425634</v>
      </c>
      <c r="G40" s="24">
        <v>2331295</v>
      </c>
      <c r="H40" s="24">
        <v>2848853</v>
      </c>
      <c r="I40" s="24">
        <v>2610107</v>
      </c>
      <c r="J40" s="24">
        <v>7790255</v>
      </c>
      <c r="K40" s="24">
        <v>5910846</v>
      </c>
      <c r="L40" s="24">
        <v>17054379</v>
      </c>
      <c r="M40" s="24">
        <v>2166707</v>
      </c>
      <c r="N40" s="24">
        <v>25131932</v>
      </c>
      <c r="O40" s="24">
        <v>3394408</v>
      </c>
      <c r="P40" s="24">
        <v>359930</v>
      </c>
      <c r="Q40" s="24">
        <v>493180</v>
      </c>
      <c r="R40" s="24">
        <v>4247518</v>
      </c>
      <c r="S40" s="24">
        <v>399107</v>
      </c>
      <c r="T40" s="24">
        <v>722481</v>
      </c>
      <c r="U40" s="24">
        <v>3091317</v>
      </c>
      <c r="V40" s="24">
        <v>4212905</v>
      </c>
      <c r="W40" s="24">
        <v>41382610</v>
      </c>
      <c r="X40" s="24">
        <v>97425634</v>
      </c>
      <c r="Y40" s="24">
        <v>-56043024</v>
      </c>
      <c r="Z40" s="6">
        <v>-57.52</v>
      </c>
      <c r="AA40" s="22">
        <v>97425634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144608572</v>
      </c>
      <c r="D42" s="19">
        <f>SUM(D43:D46)</f>
        <v>0</v>
      </c>
      <c r="E42" s="20">
        <f t="shared" si="8"/>
        <v>148983656</v>
      </c>
      <c r="F42" s="21">
        <f t="shared" si="8"/>
        <v>143182508</v>
      </c>
      <c r="G42" s="21">
        <f t="shared" si="8"/>
        <v>2985923</v>
      </c>
      <c r="H42" s="21">
        <f t="shared" si="8"/>
        <v>15023031</v>
      </c>
      <c r="I42" s="21">
        <f t="shared" si="8"/>
        <v>13514097</v>
      </c>
      <c r="J42" s="21">
        <f t="shared" si="8"/>
        <v>31523051</v>
      </c>
      <c r="K42" s="21">
        <f t="shared" si="8"/>
        <v>22459256</v>
      </c>
      <c r="L42" s="21">
        <f t="shared" si="8"/>
        <v>9534473</v>
      </c>
      <c r="M42" s="21">
        <f t="shared" si="8"/>
        <v>1287039</v>
      </c>
      <c r="N42" s="21">
        <f t="shared" si="8"/>
        <v>33280768</v>
      </c>
      <c r="O42" s="21">
        <f t="shared" si="8"/>
        <v>9534473</v>
      </c>
      <c r="P42" s="21">
        <f t="shared" si="8"/>
        <v>8317991</v>
      </c>
      <c r="Q42" s="21">
        <f t="shared" si="8"/>
        <v>5624189</v>
      </c>
      <c r="R42" s="21">
        <f t="shared" si="8"/>
        <v>23476653</v>
      </c>
      <c r="S42" s="21">
        <f t="shared" si="8"/>
        <v>6650995</v>
      </c>
      <c r="T42" s="21">
        <f t="shared" si="8"/>
        <v>4960052</v>
      </c>
      <c r="U42" s="21">
        <f t="shared" si="8"/>
        <v>10535249</v>
      </c>
      <c r="V42" s="21">
        <f t="shared" si="8"/>
        <v>22146296</v>
      </c>
      <c r="W42" s="21">
        <f t="shared" si="8"/>
        <v>110426768</v>
      </c>
      <c r="X42" s="21">
        <f t="shared" si="8"/>
        <v>143182508</v>
      </c>
      <c r="Y42" s="21">
        <f t="shared" si="8"/>
        <v>-32755740</v>
      </c>
      <c r="Z42" s="4">
        <f>+IF(X42&lt;&gt;0,+(Y42/X42)*100,0)</f>
        <v>-22.876914546014238</v>
      </c>
      <c r="AA42" s="19">
        <f>SUM(AA43:AA46)</f>
        <v>143182508</v>
      </c>
    </row>
    <row r="43" spans="1:27" ht="12.75">
      <c r="A43" s="5" t="s">
        <v>46</v>
      </c>
      <c r="B43" s="3"/>
      <c r="C43" s="22">
        <v>136672778</v>
      </c>
      <c r="D43" s="22"/>
      <c r="E43" s="23">
        <v>134751651</v>
      </c>
      <c r="F43" s="24">
        <v>134675436</v>
      </c>
      <c r="G43" s="24">
        <v>720011</v>
      </c>
      <c r="H43" s="24">
        <v>11083980</v>
      </c>
      <c r="I43" s="24">
        <v>8308560</v>
      </c>
      <c r="J43" s="24">
        <v>20112551</v>
      </c>
      <c r="K43" s="24">
        <v>22385728</v>
      </c>
      <c r="L43" s="24">
        <v>8614703</v>
      </c>
      <c r="M43" s="24">
        <v>1067260</v>
      </c>
      <c r="N43" s="24">
        <v>32067691</v>
      </c>
      <c r="O43" s="24">
        <v>8614703</v>
      </c>
      <c r="P43" s="24">
        <v>8234491</v>
      </c>
      <c r="Q43" s="24">
        <v>5624189</v>
      </c>
      <c r="R43" s="24">
        <v>22473383</v>
      </c>
      <c r="S43" s="24">
        <v>6114392</v>
      </c>
      <c r="T43" s="24">
        <v>4339769</v>
      </c>
      <c r="U43" s="24">
        <v>7584147</v>
      </c>
      <c r="V43" s="24">
        <v>18038308</v>
      </c>
      <c r="W43" s="24">
        <v>92691933</v>
      </c>
      <c r="X43" s="24">
        <v>134675436</v>
      </c>
      <c r="Y43" s="24">
        <v>-41983503</v>
      </c>
      <c r="Z43" s="6">
        <v>-31.17</v>
      </c>
      <c r="AA43" s="22">
        <v>134675436</v>
      </c>
    </row>
    <row r="44" spans="1:27" ht="12.75">
      <c r="A44" s="5" t="s">
        <v>47</v>
      </c>
      <c r="B44" s="3"/>
      <c r="C44" s="22">
        <v>1922823</v>
      </c>
      <c r="D44" s="22"/>
      <c r="E44" s="23">
        <v>5000000</v>
      </c>
      <c r="F44" s="24">
        <v>12</v>
      </c>
      <c r="G44" s="24">
        <v>1542888</v>
      </c>
      <c r="H44" s="24">
        <v>2702609</v>
      </c>
      <c r="I44" s="24">
        <v>2437588</v>
      </c>
      <c r="J44" s="24">
        <v>6683085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>
        <v>1898484</v>
      </c>
      <c r="V44" s="24">
        <v>1898484</v>
      </c>
      <c r="W44" s="24">
        <v>8581569</v>
      </c>
      <c r="X44" s="24">
        <v>12</v>
      </c>
      <c r="Y44" s="24">
        <v>8581557</v>
      </c>
      <c r="Z44" s="6">
        <v>71512975</v>
      </c>
      <c r="AA44" s="22">
        <v>12</v>
      </c>
    </row>
    <row r="45" spans="1:27" ht="12.75">
      <c r="A45" s="5" t="s">
        <v>48</v>
      </c>
      <c r="B45" s="3"/>
      <c r="C45" s="25"/>
      <c r="D45" s="25"/>
      <c r="E45" s="26"/>
      <c r="F45" s="27"/>
      <c r="G45" s="27">
        <v>316662</v>
      </c>
      <c r="H45" s="27">
        <v>706429</v>
      </c>
      <c r="I45" s="27">
        <v>1627001</v>
      </c>
      <c r="J45" s="27">
        <v>2650092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>
        <v>404895</v>
      </c>
      <c r="V45" s="27">
        <v>404895</v>
      </c>
      <c r="W45" s="27">
        <v>3054987</v>
      </c>
      <c r="X45" s="27"/>
      <c r="Y45" s="27">
        <v>3054987</v>
      </c>
      <c r="Z45" s="7"/>
      <c r="AA45" s="25"/>
    </row>
    <row r="46" spans="1:27" ht="12.75">
      <c r="A46" s="5" t="s">
        <v>49</v>
      </c>
      <c r="B46" s="3"/>
      <c r="C46" s="22">
        <v>6012971</v>
      </c>
      <c r="D46" s="22"/>
      <c r="E46" s="23">
        <v>9232005</v>
      </c>
      <c r="F46" s="24">
        <v>8507060</v>
      </c>
      <c r="G46" s="24">
        <v>406362</v>
      </c>
      <c r="H46" s="24">
        <v>530013</v>
      </c>
      <c r="I46" s="24">
        <v>1140948</v>
      </c>
      <c r="J46" s="24">
        <v>2077323</v>
      </c>
      <c r="K46" s="24">
        <v>73528</v>
      </c>
      <c r="L46" s="24">
        <v>919770</v>
      </c>
      <c r="M46" s="24">
        <v>219779</v>
      </c>
      <c r="N46" s="24">
        <v>1213077</v>
      </c>
      <c r="O46" s="24">
        <v>919770</v>
      </c>
      <c r="P46" s="24">
        <v>83500</v>
      </c>
      <c r="Q46" s="24"/>
      <c r="R46" s="24">
        <v>1003270</v>
      </c>
      <c r="S46" s="24">
        <v>536603</v>
      </c>
      <c r="T46" s="24">
        <v>620283</v>
      </c>
      <c r="U46" s="24">
        <v>647723</v>
      </c>
      <c r="V46" s="24">
        <v>1804609</v>
      </c>
      <c r="W46" s="24">
        <v>6098279</v>
      </c>
      <c r="X46" s="24">
        <v>8507060</v>
      </c>
      <c r="Y46" s="24">
        <v>-2408781</v>
      </c>
      <c r="Z46" s="6">
        <v>-28.32</v>
      </c>
      <c r="AA46" s="22">
        <v>8507060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523942359</v>
      </c>
      <c r="D48" s="40">
        <f>+D28+D32+D38+D42+D47</f>
        <v>0</v>
      </c>
      <c r="E48" s="41">
        <f t="shared" si="9"/>
        <v>541178934</v>
      </c>
      <c r="F48" s="42">
        <f t="shared" si="9"/>
        <v>532854334</v>
      </c>
      <c r="G48" s="42">
        <f t="shared" si="9"/>
        <v>19038433</v>
      </c>
      <c r="H48" s="42">
        <f t="shared" si="9"/>
        <v>34578338</v>
      </c>
      <c r="I48" s="42">
        <f t="shared" si="9"/>
        <v>31882621</v>
      </c>
      <c r="J48" s="42">
        <f t="shared" si="9"/>
        <v>85499392</v>
      </c>
      <c r="K48" s="42">
        <f t="shared" si="9"/>
        <v>58991870</v>
      </c>
      <c r="L48" s="42">
        <f t="shared" si="9"/>
        <v>42261495</v>
      </c>
      <c r="M48" s="42">
        <f t="shared" si="9"/>
        <v>13696305</v>
      </c>
      <c r="N48" s="42">
        <f t="shared" si="9"/>
        <v>114949670</v>
      </c>
      <c r="O48" s="42">
        <f t="shared" si="9"/>
        <v>28601524</v>
      </c>
      <c r="P48" s="42">
        <f t="shared" si="9"/>
        <v>12396797</v>
      </c>
      <c r="Q48" s="42">
        <f t="shared" si="9"/>
        <v>9125678</v>
      </c>
      <c r="R48" s="42">
        <f t="shared" si="9"/>
        <v>50123999</v>
      </c>
      <c r="S48" s="42">
        <f t="shared" si="9"/>
        <v>9161091</v>
      </c>
      <c r="T48" s="42">
        <f t="shared" si="9"/>
        <v>9140190</v>
      </c>
      <c r="U48" s="42">
        <f t="shared" si="9"/>
        <v>35694806</v>
      </c>
      <c r="V48" s="42">
        <f t="shared" si="9"/>
        <v>53996087</v>
      </c>
      <c r="W48" s="42">
        <f t="shared" si="9"/>
        <v>304569148</v>
      </c>
      <c r="X48" s="42">
        <f t="shared" si="9"/>
        <v>532854334</v>
      </c>
      <c r="Y48" s="42">
        <f t="shared" si="9"/>
        <v>-228285186</v>
      </c>
      <c r="Z48" s="43">
        <f>+IF(X48&lt;&gt;0,+(Y48/X48)*100,0)</f>
        <v>-42.8419497475646</v>
      </c>
      <c r="AA48" s="40">
        <f>+AA28+AA32+AA38+AA42+AA47</f>
        <v>532854334</v>
      </c>
    </row>
    <row r="49" spans="1:27" ht="12.75">
      <c r="A49" s="14" t="s">
        <v>84</v>
      </c>
      <c r="B49" s="15"/>
      <c r="C49" s="44">
        <f aca="true" t="shared" si="10" ref="C49:Y49">+C25-C48</f>
        <v>-13879810</v>
      </c>
      <c r="D49" s="44">
        <f>+D25-D48</f>
        <v>0</v>
      </c>
      <c r="E49" s="45">
        <f t="shared" si="10"/>
        <v>43239627</v>
      </c>
      <c r="F49" s="46">
        <f t="shared" si="10"/>
        <v>51493963</v>
      </c>
      <c r="G49" s="46">
        <f t="shared" si="10"/>
        <v>82559670</v>
      </c>
      <c r="H49" s="46">
        <f t="shared" si="10"/>
        <v>11182161</v>
      </c>
      <c r="I49" s="46">
        <f t="shared" si="10"/>
        <v>12202316</v>
      </c>
      <c r="J49" s="46">
        <f t="shared" si="10"/>
        <v>105944147</v>
      </c>
      <c r="K49" s="46">
        <f t="shared" si="10"/>
        <v>-36624343</v>
      </c>
      <c r="L49" s="46">
        <f t="shared" si="10"/>
        <v>-1863582</v>
      </c>
      <c r="M49" s="46">
        <f t="shared" si="10"/>
        <v>17273353</v>
      </c>
      <c r="N49" s="46">
        <f t="shared" si="10"/>
        <v>-21214572</v>
      </c>
      <c r="O49" s="46">
        <f t="shared" si="10"/>
        <v>-2837964</v>
      </c>
      <c r="P49" s="46">
        <f t="shared" si="10"/>
        <v>23119236</v>
      </c>
      <c r="Q49" s="46">
        <f t="shared" si="10"/>
        <v>17484470</v>
      </c>
      <c r="R49" s="46">
        <f t="shared" si="10"/>
        <v>37765742</v>
      </c>
      <c r="S49" s="46">
        <f t="shared" si="10"/>
        <v>12620421</v>
      </c>
      <c r="T49" s="46">
        <f t="shared" si="10"/>
        <v>12782712</v>
      </c>
      <c r="U49" s="46">
        <f t="shared" si="10"/>
        <v>394452</v>
      </c>
      <c r="V49" s="46">
        <f t="shared" si="10"/>
        <v>25797585</v>
      </c>
      <c r="W49" s="46">
        <f t="shared" si="10"/>
        <v>148292902</v>
      </c>
      <c r="X49" s="46">
        <f>IF(F25=F48,0,X25-X48)</f>
        <v>51426303</v>
      </c>
      <c r="Y49" s="46">
        <f t="shared" si="10"/>
        <v>96866599</v>
      </c>
      <c r="Z49" s="47">
        <f>+IF(X49&lt;&gt;0,+(Y49/X49)*100,0)</f>
        <v>188.3600285247026</v>
      </c>
      <c r="AA49" s="44">
        <f>+AA25-AA48</f>
        <v>51493963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251198113</v>
      </c>
      <c r="D5" s="19">
        <f>SUM(D6:D8)</f>
        <v>0</v>
      </c>
      <c r="E5" s="20">
        <f t="shared" si="0"/>
        <v>250235448</v>
      </c>
      <c r="F5" s="21">
        <f t="shared" si="0"/>
        <v>264593888</v>
      </c>
      <c r="G5" s="21">
        <f t="shared" si="0"/>
        <v>0</v>
      </c>
      <c r="H5" s="21">
        <f t="shared" si="0"/>
        <v>8338765</v>
      </c>
      <c r="I5" s="21">
        <f t="shared" si="0"/>
        <v>8633357</v>
      </c>
      <c r="J5" s="21">
        <f t="shared" si="0"/>
        <v>16972122</v>
      </c>
      <c r="K5" s="21">
        <f t="shared" si="0"/>
        <v>8275857</v>
      </c>
      <c r="L5" s="21">
        <f t="shared" si="0"/>
        <v>8702047</v>
      </c>
      <c r="M5" s="21">
        <f t="shared" si="0"/>
        <v>49925361</v>
      </c>
      <c r="N5" s="21">
        <f t="shared" si="0"/>
        <v>66903265</v>
      </c>
      <c r="O5" s="21">
        <f t="shared" si="0"/>
        <v>8661949</v>
      </c>
      <c r="P5" s="21">
        <f t="shared" si="0"/>
        <v>3953</v>
      </c>
      <c r="Q5" s="21">
        <f t="shared" si="0"/>
        <v>29104</v>
      </c>
      <c r="R5" s="21">
        <f t="shared" si="0"/>
        <v>8695006</v>
      </c>
      <c r="S5" s="21">
        <f t="shared" si="0"/>
        <v>7913357</v>
      </c>
      <c r="T5" s="21">
        <f t="shared" si="0"/>
        <v>19808361</v>
      </c>
      <c r="U5" s="21">
        <f t="shared" si="0"/>
        <v>0</v>
      </c>
      <c r="V5" s="21">
        <f t="shared" si="0"/>
        <v>27721718</v>
      </c>
      <c r="W5" s="21">
        <f t="shared" si="0"/>
        <v>120292111</v>
      </c>
      <c r="X5" s="21">
        <f t="shared" si="0"/>
        <v>264593888</v>
      </c>
      <c r="Y5" s="21">
        <f t="shared" si="0"/>
        <v>-144301777</v>
      </c>
      <c r="Z5" s="4">
        <f>+IF(X5&lt;&gt;0,+(Y5/X5)*100,0)</f>
        <v>-54.53707872496284</v>
      </c>
      <c r="AA5" s="19">
        <f>SUM(AA6:AA8)</f>
        <v>264593888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251198113</v>
      </c>
      <c r="D7" s="25"/>
      <c r="E7" s="26">
        <v>250235448</v>
      </c>
      <c r="F7" s="27">
        <v>264593888</v>
      </c>
      <c r="G7" s="27"/>
      <c r="H7" s="27">
        <v>8338765</v>
      </c>
      <c r="I7" s="27">
        <v>8633357</v>
      </c>
      <c r="J7" s="27">
        <v>16972122</v>
      </c>
      <c r="K7" s="27">
        <v>8275857</v>
      </c>
      <c r="L7" s="27">
        <v>8702047</v>
      </c>
      <c r="M7" s="27">
        <v>49925361</v>
      </c>
      <c r="N7" s="27">
        <v>66903265</v>
      </c>
      <c r="O7" s="27">
        <v>8661949</v>
      </c>
      <c r="P7" s="27">
        <v>3953</v>
      </c>
      <c r="Q7" s="27">
        <v>29104</v>
      </c>
      <c r="R7" s="27">
        <v>8695006</v>
      </c>
      <c r="S7" s="27">
        <v>7913357</v>
      </c>
      <c r="T7" s="27">
        <v>19808361</v>
      </c>
      <c r="U7" s="27"/>
      <c r="V7" s="27">
        <v>27721718</v>
      </c>
      <c r="W7" s="27">
        <v>120292111</v>
      </c>
      <c r="X7" s="27">
        <v>264593888</v>
      </c>
      <c r="Y7" s="27">
        <v>-144301777</v>
      </c>
      <c r="Z7" s="7">
        <v>-54.54</v>
      </c>
      <c r="AA7" s="25">
        <v>264593888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690259</v>
      </c>
      <c r="D9" s="19">
        <f>SUM(D10:D14)</f>
        <v>0</v>
      </c>
      <c r="E9" s="20">
        <f t="shared" si="1"/>
        <v>784572</v>
      </c>
      <c r="F9" s="21">
        <f t="shared" si="1"/>
        <v>784572</v>
      </c>
      <c r="G9" s="21">
        <f t="shared" si="1"/>
        <v>0</v>
      </c>
      <c r="H9" s="21">
        <f t="shared" si="1"/>
        <v>6604</v>
      </c>
      <c r="I9" s="21">
        <f t="shared" si="1"/>
        <v>2470</v>
      </c>
      <c r="J9" s="21">
        <f t="shared" si="1"/>
        <v>9074</v>
      </c>
      <c r="K9" s="21">
        <f t="shared" si="1"/>
        <v>8402</v>
      </c>
      <c r="L9" s="21">
        <f t="shared" si="1"/>
        <v>1125</v>
      </c>
      <c r="M9" s="21">
        <f t="shared" si="1"/>
        <v>799</v>
      </c>
      <c r="N9" s="21">
        <f t="shared" si="1"/>
        <v>10326</v>
      </c>
      <c r="O9" s="21">
        <f t="shared" si="1"/>
        <v>1647</v>
      </c>
      <c r="P9" s="21">
        <f t="shared" si="1"/>
        <v>7502</v>
      </c>
      <c r="Q9" s="21">
        <f t="shared" si="1"/>
        <v>1801</v>
      </c>
      <c r="R9" s="21">
        <f t="shared" si="1"/>
        <v>10950</v>
      </c>
      <c r="S9" s="21">
        <f t="shared" si="1"/>
        <v>6900</v>
      </c>
      <c r="T9" s="21">
        <f t="shared" si="1"/>
        <v>600</v>
      </c>
      <c r="U9" s="21">
        <f t="shared" si="1"/>
        <v>0</v>
      </c>
      <c r="V9" s="21">
        <f t="shared" si="1"/>
        <v>7500</v>
      </c>
      <c r="W9" s="21">
        <f t="shared" si="1"/>
        <v>37850</v>
      </c>
      <c r="X9" s="21">
        <f t="shared" si="1"/>
        <v>784572</v>
      </c>
      <c r="Y9" s="21">
        <f t="shared" si="1"/>
        <v>-746722</v>
      </c>
      <c r="Z9" s="4">
        <f>+IF(X9&lt;&gt;0,+(Y9/X9)*100,0)</f>
        <v>-95.17571363749917</v>
      </c>
      <c r="AA9" s="19">
        <f>SUM(AA10:AA14)</f>
        <v>784572</v>
      </c>
    </row>
    <row r="10" spans="1:27" ht="12.75">
      <c r="A10" s="5" t="s">
        <v>36</v>
      </c>
      <c r="B10" s="3"/>
      <c r="C10" s="22">
        <v>90059</v>
      </c>
      <c r="D10" s="22"/>
      <c r="E10" s="23">
        <v>393864</v>
      </c>
      <c r="F10" s="24">
        <v>393864</v>
      </c>
      <c r="G10" s="24"/>
      <c r="H10" s="24">
        <v>6604</v>
      </c>
      <c r="I10" s="24">
        <v>2470</v>
      </c>
      <c r="J10" s="24">
        <v>9074</v>
      </c>
      <c r="K10" s="24">
        <v>8402</v>
      </c>
      <c r="L10" s="24">
        <v>1125</v>
      </c>
      <c r="M10" s="24">
        <v>799</v>
      </c>
      <c r="N10" s="24">
        <v>10326</v>
      </c>
      <c r="O10" s="24">
        <v>1647</v>
      </c>
      <c r="P10" s="24">
        <v>802</v>
      </c>
      <c r="Q10" s="24">
        <v>701</v>
      </c>
      <c r="R10" s="24">
        <v>3150</v>
      </c>
      <c r="S10" s="24"/>
      <c r="T10" s="24"/>
      <c r="U10" s="24"/>
      <c r="V10" s="24"/>
      <c r="W10" s="24">
        <v>22550</v>
      </c>
      <c r="X10" s="24">
        <v>393864</v>
      </c>
      <c r="Y10" s="24">
        <v>-371314</v>
      </c>
      <c r="Z10" s="6">
        <v>-94.27</v>
      </c>
      <c r="AA10" s="22">
        <v>393864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600200</v>
      </c>
      <c r="D12" s="22"/>
      <c r="E12" s="23">
        <v>390708</v>
      </c>
      <c r="F12" s="24">
        <v>390708</v>
      </c>
      <c r="G12" s="24"/>
      <c r="H12" s="24"/>
      <c r="I12" s="24"/>
      <c r="J12" s="24"/>
      <c r="K12" s="24"/>
      <c r="L12" s="24"/>
      <c r="M12" s="24"/>
      <c r="N12" s="24"/>
      <c r="O12" s="24"/>
      <c r="P12" s="24">
        <v>6700</v>
      </c>
      <c r="Q12" s="24">
        <v>1100</v>
      </c>
      <c r="R12" s="24">
        <v>7800</v>
      </c>
      <c r="S12" s="24">
        <v>6900</v>
      </c>
      <c r="T12" s="24">
        <v>600</v>
      </c>
      <c r="U12" s="24"/>
      <c r="V12" s="24">
        <v>7500</v>
      </c>
      <c r="W12" s="24">
        <v>15300</v>
      </c>
      <c r="X12" s="24">
        <v>390708</v>
      </c>
      <c r="Y12" s="24">
        <v>-375408</v>
      </c>
      <c r="Z12" s="6">
        <v>-96.08</v>
      </c>
      <c r="AA12" s="22">
        <v>390708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5926236</v>
      </c>
      <c r="D15" s="19">
        <f>SUM(D16:D18)</f>
        <v>0</v>
      </c>
      <c r="E15" s="20">
        <f t="shared" si="2"/>
        <v>18369960</v>
      </c>
      <c r="F15" s="21">
        <f t="shared" si="2"/>
        <v>16369960</v>
      </c>
      <c r="G15" s="21">
        <f t="shared" si="2"/>
        <v>0</v>
      </c>
      <c r="H15" s="21">
        <f t="shared" si="2"/>
        <v>1264285</v>
      </c>
      <c r="I15" s="21">
        <f t="shared" si="2"/>
        <v>1506916</v>
      </c>
      <c r="J15" s="21">
        <f t="shared" si="2"/>
        <v>2771201</v>
      </c>
      <c r="K15" s="21">
        <f t="shared" si="2"/>
        <v>1204979</v>
      </c>
      <c r="L15" s="21">
        <f t="shared" si="2"/>
        <v>609028</v>
      </c>
      <c r="M15" s="21">
        <f t="shared" si="2"/>
        <v>736924</v>
      </c>
      <c r="N15" s="21">
        <f t="shared" si="2"/>
        <v>2550931</v>
      </c>
      <c r="O15" s="21">
        <f t="shared" si="2"/>
        <v>1230174</v>
      </c>
      <c r="P15" s="21">
        <f t="shared" si="2"/>
        <v>586581</v>
      </c>
      <c r="Q15" s="21">
        <f t="shared" si="2"/>
        <v>285003</v>
      </c>
      <c r="R15" s="21">
        <f t="shared" si="2"/>
        <v>2101758</v>
      </c>
      <c r="S15" s="21">
        <f t="shared" si="2"/>
        <v>3995</v>
      </c>
      <c r="T15" s="21">
        <f t="shared" si="2"/>
        <v>52336</v>
      </c>
      <c r="U15" s="21">
        <f t="shared" si="2"/>
        <v>0</v>
      </c>
      <c r="V15" s="21">
        <f t="shared" si="2"/>
        <v>56331</v>
      </c>
      <c r="W15" s="21">
        <f t="shared" si="2"/>
        <v>7480221</v>
      </c>
      <c r="X15" s="21">
        <f t="shared" si="2"/>
        <v>16369960</v>
      </c>
      <c r="Y15" s="21">
        <f t="shared" si="2"/>
        <v>-8889739</v>
      </c>
      <c r="Z15" s="4">
        <f>+IF(X15&lt;&gt;0,+(Y15/X15)*100,0)</f>
        <v>-54.30519683615598</v>
      </c>
      <c r="AA15" s="19">
        <f>SUM(AA16:AA18)</f>
        <v>16369960</v>
      </c>
    </row>
    <row r="16" spans="1:27" ht="12.75">
      <c r="A16" s="5" t="s">
        <v>42</v>
      </c>
      <c r="B16" s="3"/>
      <c r="C16" s="22">
        <v>1061974</v>
      </c>
      <c r="D16" s="22"/>
      <c r="E16" s="23">
        <v>2357484</v>
      </c>
      <c r="F16" s="24">
        <v>2357484</v>
      </c>
      <c r="G16" s="24"/>
      <c r="H16" s="24">
        <v>180819</v>
      </c>
      <c r="I16" s="24">
        <v>102474</v>
      </c>
      <c r="J16" s="24">
        <v>283293</v>
      </c>
      <c r="K16" s="24">
        <v>132578</v>
      </c>
      <c r="L16" s="24">
        <v>46418</v>
      </c>
      <c r="M16" s="24">
        <v>45639</v>
      </c>
      <c r="N16" s="24">
        <v>224635</v>
      </c>
      <c r="O16" s="24">
        <v>141186</v>
      </c>
      <c r="P16" s="24">
        <v>18859</v>
      </c>
      <c r="Q16" s="24">
        <v>6510</v>
      </c>
      <c r="R16" s="24">
        <v>166555</v>
      </c>
      <c r="S16" s="24">
        <v>3995</v>
      </c>
      <c r="T16" s="24">
        <v>51206</v>
      </c>
      <c r="U16" s="24"/>
      <c r="V16" s="24">
        <v>55201</v>
      </c>
      <c r="W16" s="24">
        <v>729684</v>
      </c>
      <c r="X16" s="24">
        <v>2357484</v>
      </c>
      <c r="Y16" s="24">
        <v>-1627800</v>
      </c>
      <c r="Z16" s="6">
        <v>-69.05</v>
      </c>
      <c r="AA16" s="22">
        <v>2357484</v>
      </c>
    </row>
    <row r="17" spans="1:27" ht="12.75">
      <c r="A17" s="5" t="s">
        <v>43</v>
      </c>
      <c r="B17" s="3"/>
      <c r="C17" s="22">
        <v>4864262</v>
      </c>
      <c r="D17" s="22"/>
      <c r="E17" s="23">
        <v>16012476</v>
      </c>
      <c r="F17" s="24">
        <v>14012476</v>
      </c>
      <c r="G17" s="24"/>
      <c r="H17" s="24">
        <v>1083466</v>
      </c>
      <c r="I17" s="24">
        <v>1404442</v>
      </c>
      <c r="J17" s="24">
        <v>2487908</v>
      </c>
      <c r="K17" s="24">
        <v>1072401</v>
      </c>
      <c r="L17" s="24">
        <v>562610</v>
      </c>
      <c r="M17" s="24">
        <v>691285</v>
      </c>
      <c r="N17" s="24">
        <v>2326296</v>
      </c>
      <c r="O17" s="24">
        <v>1088988</v>
      </c>
      <c r="P17" s="24">
        <v>567722</v>
      </c>
      <c r="Q17" s="24">
        <v>278493</v>
      </c>
      <c r="R17" s="24">
        <v>1935203</v>
      </c>
      <c r="S17" s="24"/>
      <c r="T17" s="24">
        <v>1130</v>
      </c>
      <c r="U17" s="24"/>
      <c r="V17" s="24">
        <v>1130</v>
      </c>
      <c r="W17" s="24">
        <v>6750537</v>
      </c>
      <c r="X17" s="24">
        <v>14012476</v>
      </c>
      <c r="Y17" s="24">
        <v>-7261939</v>
      </c>
      <c r="Z17" s="6">
        <v>-51.82</v>
      </c>
      <c r="AA17" s="22">
        <v>14012476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3497886</v>
      </c>
      <c r="D19" s="19">
        <f>SUM(D20:D23)</f>
        <v>0</v>
      </c>
      <c r="E19" s="20">
        <f t="shared" si="3"/>
        <v>3723744</v>
      </c>
      <c r="F19" s="21">
        <f t="shared" si="3"/>
        <v>3723744</v>
      </c>
      <c r="G19" s="21">
        <f t="shared" si="3"/>
        <v>0</v>
      </c>
      <c r="H19" s="21">
        <f t="shared" si="3"/>
        <v>645055</v>
      </c>
      <c r="I19" s="21">
        <f t="shared" si="3"/>
        <v>659318</v>
      </c>
      <c r="J19" s="21">
        <f t="shared" si="3"/>
        <v>1304373</v>
      </c>
      <c r="K19" s="21">
        <f t="shared" si="3"/>
        <v>702417</v>
      </c>
      <c r="L19" s="21">
        <f t="shared" si="3"/>
        <v>499073</v>
      </c>
      <c r="M19" s="21">
        <f t="shared" si="3"/>
        <v>579591</v>
      </c>
      <c r="N19" s="21">
        <f t="shared" si="3"/>
        <v>1781081</v>
      </c>
      <c r="O19" s="21">
        <f t="shared" si="3"/>
        <v>677335</v>
      </c>
      <c r="P19" s="21">
        <f t="shared" si="3"/>
        <v>11372</v>
      </c>
      <c r="Q19" s="21">
        <f t="shared" si="3"/>
        <v>2879</v>
      </c>
      <c r="R19" s="21">
        <f t="shared" si="3"/>
        <v>691586</v>
      </c>
      <c r="S19" s="21">
        <f t="shared" si="3"/>
        <v>586230</v>
      </c>
      <c r="T19" s="21">
        <f t="shared" si="3"/>
        <v>566372</v>
      </c>
      <c r="U19" s="21">
        <f t="shared" si="3"/>
        <v>0</v>
      </c>
      <c r="V19" s="21">
        <f t="shared" si="3"/>
        <v>1152602</v>
      </c>
      <c r="W19" s="21">
        <f t="shared" si="3"/>
        <v>4929642</v>
      </c>
      <c r="X19" s="21">
        <f t="shared" si="3"/>
        <v>3723744</v>
      </c>
      <c r="Y19" s="21">
        <f t="shared" si="3"/>
        <v>1205898</v>
      </c>
      <c r="Z19" s="4">
        <f>+IF(X19&lt;&gt;0,+(Y19/X19)*100,0)</f>
        <v>32.3840199541107</v>
      </c>
      <c r="AA19" s="19">
        <f>SUM(AA20:AA23)</f>
        <v>3723744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>
        <v>300326</v>
      </c>
      <c r="I21" s="24">
        <v>303936</v>
      </c>
      <c r="J21" s="24">
        <v>604262</v>
      </c>
      <c r="K21" s="24">
        <v>345697</v>
      </c>
      <c r="L21" s="24">
        <v>147515</v>
      </c>
      <c r="M21" s="24">
        <v>237712</v>
      </c>
      <c r="N21" s="24">
        <v>730924</v>
      </c>
      <c r="O21" s="24">
        <v>336074</v>
      </c>
      <c r="P21" s="24">
        <v>8972</v>
      </c>
      <c r="Q21" s="24">
        <v>1414</v>
      </c>
      <c r="R21" s="24">
        <v>346460</v>
      </c>
      <c r="S21" s="24">
        <v>258323</v>
      </c>
      <c r="T21" s="24">
        <v>255939</v>
      </c>
      <c r="U21" s="24"/>
      <c r="V21" s="24">
        <v>514262</v>
      </c>
      <c r="W21" s="24">
        <v>2195908</v>
      </c>
      <c r="X21" s="24"/>
      <c r="Y21" s="24">
        <v>2195908</v>
      </c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>
        <v>36059</v>
      </c>
      <c r="I22" s="27">
        <v>36130</v>
      </c>
      <c r="J22" s="27">
        <v>72189</v>
      </c>
      <c r="K22" s="27">
        <v>35989</v>
      </c>
      <c r="L22" s="27">
        <v>35989</v>
      </c>
      <c r="M22" s="27">
        <v>35989</v>
      </c>
      <c r="N22" s="27">
        <v>107967</v>
      </c>
      <c r="O22" s="27">
        <v>36130</v>
      </c>
      <c r="P22" s="27"/>
      <c r="Q22" s="27"/>
      <c r="R22" s="27">
        <v>36130</v>
      </c>
      <c r="S22" s="27">
        <v>36343</v>
      </c>
      <c r="T22" s="27">
        <v>36343</v>
      </c>
      <c r="U22" s="27"/>
      <c r="V22" s="27">
        <v>72686</v>
      </c>
      <c r="W22" s="27">
        <v>288972</v>
      </c>
      <c r="X22" s="27"/>
      <c r="Y22" s="27">
        <v>288972</v>
      </c>
      <c r="Z22" s="7"/>
      <c r="AA22" s="25"/>
    </row>
    <row r="23" spans="1:27" ht="12.75">
      <c r="A23" s="5" t="s">
        <v>49</v>
      </c>
      <c r="B23" s="3"/>
      <c r="C23" s="22">
        <v>3497886</v>
      </c>
      <c r="D23" s="22"/>
      <c r="E23" s="23">
        <v>3723744</v>
      </c>
      <c r="F23" s="24">
        <v>3723744</v>
      </c>
      <c r="G23" s="24"/>
      <c r="H23" s="24">
        <v>308670</v>
      </c>
      <c r="I23" s="24">
        <v>319252</v>
      </c>
      <c r="J23" s="24">
        <v>627922</v>
      </c>
      <c r="K23" s="24">
        <v>320731</v>
      </c>
      <c r="L23" s="24">
        <v>315569</v>
      </c>
      <c r="M23" s="24">
        <v>305890</v>
      </c>
      <c r="N23" s="24">
        <v>942190</v>
      </c>
      <c r="O23" s="24">
        <v>305131</v>
      </c>
      <c r="P23" s="24">
        <v>2400</v>
      </c>
      <c r="Q23" s="24">
        <v>1465</v>
      </c>
      <c r="R23" s="24">
        <v>308996</v>
      </c>
      <c r="S23" s="24">
        <v>291564</v>
      </c>
      <c r="T23" s="24">
        <v>274090</v>
      </c>
      <c r="U23" s="24"/>
      <c r="V23" s="24">
        <v>565654</v>
      </c>
      <c r="W23" s="24">
        <v>2444762</v>
      </c>
      <c r="X23" s="24">
        <v>3723744</v>
      </c>
      <c r="Y23" s="24">
        <v>-1278982</v>
      </c>
      <c r="Z23" s="6">
        <v>-34.35</v>
      </c>
      <c r="AA23" s="22">
        <v>3723744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>
        <v>24906</v>
      </c>
      <c r="L24" s="21"/>
      <c r="M24" s="21"/>
      <c r="N24" s="21">
        <v>24906</v>
      </c>
      <c r="O24" s="21"/>
      <c r="P24" s="21"/>
      <c r="Q24" s="21"/>
      <c r="R24" s="21"/>
      <c r="S24" s="21"/>
      <c r="T24" s="21"/>
      <c r="U24" s="21"/>
      <c r="V24" s="21"/>
      <c r="W24" s="21">
        <v>24906</v>
      </c>
      <c r="X24" s="21"/>
      <c r="Y24" s="21">
        <v>24906</v>
      </c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261312494</v>
      </c>
      <c r="D25" s="40">
        <f>+D5+D9+D15+D19+D24</f>
        <v>0</v>
      </c>
      <c r="E25" s="41">
        <f t="shared" si="4"/>
        <v>273113724</v>
      </c>
      <c r="F25" s="42">
        <f t="shared" si="4"/>
        <v>285472164</v>
      </c>
      <c r="G25" s="42">
        <f t="shared" si="4"/>
        <v>0</v>
      </c>
      <c r="H25" s="42">
        <f t="shared" si="4"/>
        <v>10254709</v>
      </c>
      <c r="I25" s="42">
        <f t="shared" si="4"/>
        <v>10802061</v>
      </c>
      <c r="J25" s="42">
        <f t="shared" si="4"/>
        <v>21056770</v>
      </c>
      <c r="K25" s="42">
        <f t="shared" si="4"/>
        <v>10216561</v>
      </c>
      <c r="L25" s="42">
        <f t="shared" si="4"/>
        <v>9811273</v>
      </c>
      <c r="M25" s="42">
        <f t="shared" si="4"/>
        <v>51242675</v>
      </c>
      <c r="N25" s="42">
        <f t="shared" si="4"/>
        <v>71270509</v>
      </c>
      <c r="O25" s="42">
        <f t="shared" si="4"/>
        <v>10571105</v>
      </c>
      <c r="P25" s="42">
        <f t="shared" si="4"/>
        <v>609408</v>
      </c>
      <c r="Q25" s="42">
        <f t="shared" si="4"/>
        <v>318787</v>
      </c>
      <c r="R25" s="42">
        <f t="shared" si="4"/>
        <v>11499300</v>
      </c>
      <c r="S25" s="42">
        <f t="shared" si="4"/>
        <v>8510482</v>
      </c>
      <c r="T25" s="42">
        <f t="shared" si="4"/>
        <v>20427669</v>
      </c>
      <c r="U25" s="42">
        <f t="shared" si="4"/>
        <v>0</v>
      </c>
      <c r="V25" s="42">
        <f t="shared" si="4"/>
        <v>28938151</v>
      </c>
      <c r="W25" s="42">
        <f t="shared" si="4"/>
        <v>132764730</v>
      </c>
      <c r="X25" s="42">
        <f t="shared" si="4"/>
        <v>285472164</v>
      </c>
      <c r="Y25" s="42">
        <f t="shared" si="4"/>
        <v>-152707434</v>
      </c>
      <c r="Z25" s="43">
        <f>+IF(X25&lt;&gt;0,+(Y25/X25)*100,0)</f>
        <v>-53.49293320241198</v>
      </c>
      <c r="AA25" s="40">
        <f>+AA5+AA9+AA15+AA19+AA24</f>
        <v>285472164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127052714</v>
      </c>
      <c r="D28" s="19">
        <f>SUM(D29:D31)</f>
        <v>0</v>
      </c>
      <c r="E28" s="20">
        <f t="shared" si="5"/>
        <v>147415572</v>
      </c>
      <c r="F28" s="21">
        <f t="shared" si="5"/>
        <v>166557077</v>
      </c>
      <c r="G28" s="21">
        <f t="shared" si="5"/>
        <v>0</v>
      </c>
      <c r="H28" s="21">
        <f t="shared" si="5"/>
        <v>1964192</v>
      </c>
      <c r="I28" s="21">
        <f t="shared" si="5"/>
        <v>5491458</v>
      </c>
      <c r="J28" s="21">
        <f t="shared" si="5"/>
        <v>7455650</v>
      </c>
      <c r="K28" s="21">
        <f t="shared" si="5"/>
        <v>6726495</v>
      </c>
      <c r="L28" s="21">
        <f t="shared" si="5"/>
        <v>4508134</v>
      </c>
      <c r="M28" s="21">
        <f t="shared" si="5"/>
        <v>4640190</v>
      </c>
      <c r="N28" s="21">
        <f t="shared" si="5"/>
        <v>15874819</v>
      </c>
      <c r="O28" s="21">
        <f t="shared" si="5"/>
        <v>8022878</v>
      </c>
      <c r="P28" s="21">
        <f t="shared" si="5"/>
        <v>0</v>
      </c>
      <c r="Q28" s="21">
        <f t="shared" si="5"/>
        <v>3196439</v>
      </c>
      <c r="R28" s="21">
        <f t="shared" si="5"/>
        <v>11219317</v>
      </c>
      <c r="S28" s="21">
        <f t="shared" si="5"/>
        <v>3213958</v>
      </c>
      <c r="T28" s="21">
        <f t="shared" si="5"/>
        <v>5989911</v>
      </c>
      <c r="U28" s="21">
        <f t="shared" si="5"/>
        <v>0</v>
      </c>
      <c r="V28" s="21">
        <f t="shared" si="5"/>
        <v>9203869</v>
      </c>
      <c r="W28" s="21">
        <f t="shared" si="5"/>
        <v>43753655</v>
      </c>
      <c r="X28" s="21">
        <f t="shared" si="5"/>
        <v>166557077</v>
      </c>
      <c r="Y28" s="21">
        <f t="shared" si="5"/>
        <v>-122803422</v>
      </c>
      <c r="Z28" s="4">
        <f>+IF(X28&lt;&gt;0,+(Y28/X28)*100,0)</f>
        <v>-73.73053382775203</v>
      </c>
      <c r="AA28" s="19">
        <f>SUM(AA29:AA31)</f>
        <v>166557077</v>
      </c>
    </row>
    <row r="29" spans="1:27" ht="12.75">
      <c r="A29" s="5" t="s">
        <v>32</v>
      </c>
      <c r="B29" s="3"/>
      <c r="C29" s="22">
        <v>31447821</v>
      </c>
      <c r="D29" s="22"/>
      <c r="E29" s="23">
        <v>37686372</v>
      </c>
      <c r="F29" s="24">
        <v>38084102</v>
      </c>
      <c r="G29" s="24"/>
      <c r="H29" s="24">
        <v>428464</v>
      </c>
      <c r="I29" s="24">
        <v>396014</v>
      </c>
      <c r="J29" s="24">
        <v>824478</v>
      </c>
      <c r="K29" s="24">
        <v>1314230</v>
      </c>
      <c r="L29" s="24">
        <v>2436677</v>
      </c>
      <c r="M29" s="24">
        <v>280321</v>
      </c>
      <c r="N29" s="24">
        <v>4031228</v>
      </c>
      <c r="O29" s="24">
        <v>4201475</v>
      </c>
      <c r="P29" s="24"/>
      <c r="Q29" s="24">
        <v>330388</v>
      </c>
      <c r="R29" s="24">
        <v>4531863</v>
      </c>
      <c r="S29" s="24"/>
      <c r="T29" s="24">
        <v>2316549</v>
      </c>
      <c r="U29" s="24"/>
      <c r="V29" s="24">
        <v>2316549</v>
      </c>
      <c r="W29" s="24">
        <v>11704118</v>
      </c>
      <c r="X29" s="24">
        <v>38084102</v>
      </c>
      <c r="Y29" s="24">
        <v>-26379984</v>
      </c>
      <c r="Z29" s="6">
        <v>-69.27</v>
      </c>
      <c r="AA29" s="22">
        <v>38084102</v>
      </c>
    </row>
    <row r="30" spans="1:27" ht="12.75">
      <c r="A30" s="5" t="s">
        <v>33</v>
      </c>
      <c r="B30" s="3"/>
      <c r="C30" s="25">
        <v>95604893</v>
      </c>
      <c r="D30" s="25"/>
      <c r="E30" s="26">
        <v>109729200</v>
      </c>
      <c r="F30" s="27">
        <v>128472975</v>
      </c>
      <c r="G30" s="27"/>
      <c r="H30" s="27">
        <v>1535728</v>
      </c>
      <c r="I30" s="27">
        <v>5095444</v>
      </c>
      <c r="J30" s="27">
        <v>6631172</v>
      </c>
      <c r="K30" s="27">
        <v>5412265</v>
      </c>
      <c r="L30" s="27">
        <v>2071457</v>
      </c>
      <c r="M30" s="27">
        <v>4359869</v>
      </c>
      <c r="N30" s="27">
        <v>11843591</v>
      </c>
      <c r="O30" s="27">
        <v>3821403</v>
      </c>
      <c r="P30" s="27"/>
      <c r="Q30" s="27">
        <v>2866051</v>
      </c>
      <c r="R30" s="27">
        <v>6687454</v>
      </c>
      <c r="S30" s="27">
        <v>3213958</v>
      </c>
      <c r="T30" s="27">
        <v>3673362</v>
      </c>
      <c r="U30" s="27"/>
      <c r="V30" s="27">
        <v>6887320</v>
      </c>
      <c r="W30" s="27">
        <v>32049537</v>
      </c>
      <c r="X30" s="27">
        <v>128472975</v>
      </c>
      <c r="Y30" s="27">
        <v>-96423438</v>
      </c>
      <c r="Z30" s="7">
        <v>-75.05</v>
      </c>
      <c r="AA30" s="25">
        <v>128472975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37397854</v>
      </c>
      <c r="D32" s="19">
        <f>SUM(D33:D37)</f>
        <v>0</v>
      </c>
      <c r="E32" s="20">
        <f t="shared" si="6"/>
        <v>34111308</v>
      </c>
      <c r="F32" s="21">
        <f t="shared" si="6"/>
        <v>27976483</v>
      </c>
      <c r="G32" s="21">
        <f t="shared" si="6"/>
        <v>0</v>
      </c>
      <c r="H32" s="21">
        <f t="shared" si="6"/>
        <v>625326</v>
      </c>
      <c r="I32" s="21">
        <f t="shared" si="6"/>
        <v>856420</v>
      </c>
      <c r="J32" s="21">
        <f t="shared" si="6"/>
        <v>1481746</v>
      </c>
      <c r="K32" s="21">
        <f t="shared" si="6"/>
        <v>693054</v>
      </c>
      <c r="L32" s="21">
        <f t="shared" si="6"/>
        <v>1322919</v>
      </c>
      <c r="M32" s="21">
        <f t="shared" si="6"/>
        <v>729162</v>
      </c>
      <c r="N32" s="21">
        <f t="shared" si="6"/>
        <v>2745135</v>
      </c>
      <c r="O32" s="21">
        <f t="shared" si="6"/>
        <v>2721227</v>
      </c>
      <c r="P32" s="21">
        <f t="shared" si="6"/>
        <v>0</v>
      </c>
      <c r="Q32" s="21">
        <f t="shared" si="6"/>
        <v>728377</v>
      </c>
      <c r="R32" s="21">
        <f t="shared" si="6"/>
        <v>3449604</v>
      </c>
      <c r="S32" s="21">
        <f t="shared" si="6"/>
        <v>705993</v>
      </c>
      <c r="T32" s="21">
        <f t="shared" si="6"/>
        <v>2172637</v>
      </c>
      <c r="U32" s="21">
        <f t="shared" si="6"/>
        <v>0</v>
      </c>
      <c r="V32" s="21">
        <f t="shared" si="6"/>
        <v>2878630</v>
      </c>
      <c r="W32" s="21">
        <f t="shared" si="6"/>
        <v>10555115</v>
      </c>
      <c r="X32" s="21">
        <f t="shared" si="6"/>
        <v>27976483</v>
      </c>
      <c r="Y32" s="21">
        <f t="shared" si="6"/>
        <v>-17421368</v>
      </c>
      <c r="Z32" s="4">
        <f>+IF(X32&lt;&gt;0,+(Y32/X32)*100,0)</f>
        <v>-62.271472793774684</v>
      </c>
      <c r="AA32" s="19">
        <f>SUM(AA33:AA37)</f>
        <v>27976483</v>
      </c>
    </row>
    <row r="33" spans="1:27" ht="12.75">
      <c r="A33" s="5" t="s">
        <v>36</v>
      </c>
      <c r="B33" s="3"/>
      <c r="C33" s="22">
        <v>37397854</v>
      </c>
      <c r="D33" s="22"/>
      <c r="E33" s="23">
        <v>34111308</v>
      </c>
      <c r="F33" s="24">
        <v>27976483</v>
      </c>
      <c r="G33" s="24"/>
      <c r="H33" s="24">
        <v>625326</v>
      </c>
      <c r="I33" s="24">
        <v>856420</v>
      </c>
      <c r="J33" s="24">
        <v>1481746</v>
      </c>
      <c r="K33" s="24">
        <v>693054</v>
      </c>
      <c r="L33" s="24">
        <v>1322919</v>
      </c>
      <c r="M33" s="24">
        <v>729162</v>
      </c>
      <c r="N33" s="24">
        <v>2745135</v>
      </c>
      <c r="O33" s="24">
        <v>2721227</v>
      </c>
      <c r="P33" s="24"/>
      <c r="Q33" s="24">
        <v>728377</v>
      </c>
      <c r="R33" s="24">
        <v>3449604</v>
      </c>
      <c r="S33" s="24">
        <v>705993</v>
      </c>
      <c r="T33" s="24">
        <v>2172637</v>
      </c>
      <c r="U33" s="24"/>
      <c r="V33" s="24">
        <v>2878630</v>
      </c>
      <c r="W33" s="24">
        <v>10555115</v>
      </c>
      <c r="X33" s="24">
        <v>27976483</v>
      </c>
      <c r="Y33" s="24">
        <v>-17421368</v>
      </c>
      <c r="Z33" s="6">
        <v>-62.27</v>
      </c>
      <c r="AA33" s="22">
        <v>27976483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22325304</v>
      </c>
      <c r="D38" s="19">
        <f>SUM(D39:D41)</f>
        <v>0</v>
      </c>
      <c r="E38" s="20">
        <f t="shared" si="7"/>
        <v>30052032</v>
      </c>
      <c r="F38" s="21">
        <f t="shared" si="7"/>
        <v>27616757</v>
      </c>
      <c r="G38" s="21">
        <f t="shared" si="7"/>
        <v>0</v>
      </c>
      <c r="H38" s="21">
        <f t="shared" si="7"/>
        <v>184948</v>
      </c>
      <c r="I38" s="21">
        <f t="shared" si="7"/>
        <v>121574</v>
      </c>
      <c r="J38" s="21">
        <f t="shared" si="7"/>
        <v>306522</v>
      </c>
      <c r="K38" s="21">
        <f t="shared" si="7"/>
        <v>181866</v>
      </c>
      <c r="L38" s="21">
        <f t="shared" si="7"/>
        <v>1937438</v>
      </c>
      <c r="M38" s="21">
        <f t="shared" si="7"/>
        <v>66434</v>
      </c>
      <c r="N38" s="21">
        <f t="shared" si="7"/>
        <v>2185738</v>
      </c>
      <c r="O38" s="21">
        <f t="shared" si="7"/>
        <v>3059158</v>
      </c>
      <c r="P38" s="21">
        <f t="shared" si="7"/>
        <v>0</v>
      </c>
      <c r="Q38" s="21">
        <f t="shared" si="7"/>
        <v>62118</v>
      </c>
      <c r="R38" s="21">
        <f t="shared" si="7"/>
        <v>3121276</v>
      </c>
      <c r="S38" s="21">
        <f t="shared" si="7"/>
        <v>5169</v>
      </c>
      <c r="T38" s="21">
        <f t="shared" si="7"/>
        <v>1542503</v>
      </c>
      <c r="U38" s="21">
        <f t="shared" si="7"/>
        <v>0</v>
      </c>
      <c r="V38" s="21">
        <f t="shared" si="7"/>
        <v>1547672</v>
      </c>
      <c r="W38" s="21">
        <f t="shared" si="7"/>
        <v>7161208</v>
      </c>
      <c r="X38" s="21">
        <f t="shared" si="7"/>
        <v>27616757</v>
      </c>
      <c r="Y38" s="21">
        <f t="shared" si="7"/>
        <v>-20455549</v>
      </c>
      <c r="Z38" s="4">
        <f>+IF(X38&lt;&gt;0,+(Y38/X38)*100,0)</f>
        <v>-74.06933768508736</v>
      </c>
      <c r="AA38" s="19">
        <f>SUM(AA39:AA41)</f>
        <v>27616757</v>
      </c>
    </row>
    <row r="39" spans="1:27" ht="12.75">
      <c r="A39" s="5" t="s">
        <v>42</v>
      </c>
      <c r="B39" s="3"/>
      <c r="C39" s="22">
        <v>13894785</v>
      </c>
      <c r="D39" s="22"/>
      <c r="E39" s="23">
        <v>30052032</v>
      </c>
      <c r="F39" s="24">
        <v>17626827</v>
      </c>
      <c r="G39" s="24"/>
      <c r="H39" s="24">
        <v>184948</v>
      </c>
      <c r="I39" s="24">
        <v>121574</v>
      </c>
      <c r="J39" s="24">
        <v>306522</v>
      </c>
      <c r="K39" s="24">
        <v>181866</v>
      </c>
      <c r="L39" s="24">
        <v>1262288</v>
      </c>
      <c r="M39" s="24">
        <v>66434</v>
      </c>
      <c r="N39" s="24">
        <v>1510588</v>
      </c>
      <c r="O39" s="24">
        <v>1742615</v>
      </c>
      <c r="P39" s="24"/>
      <c r="Q39" s="24">
        <v>62118</v>
      </c>
      <c r="R39" s="24">
        <v>1804733</v>
      </c>
      <c r="S39" s="24">
        <v>5169</v>
      </c>
      <c r="T39" s="24">
        <v>820080</v>
      </c>
      <c r="U39" s="24"/>
      <c r="V39" s="24">
        <v>825249</v>
      </c>
      <c r="W39" s="24">
        <v>4447092</v>
      </c>
      <c r="X39" s="24">
        <v>17626827</v>
      </c>
      <c r="Y39" s="24">
        <v>-13179735</v>
      </c>
      <c r="Z39" s="6">
        <v>-74.77</v>
      </c>
      <c r="AA39" s="22">
        <v>17626827</v>
      </c>
    </row>
    <row r="40" spans="1:27" ht="12.75">
      <c r="A40" s="5" t="s">
        <v>43</v>
      </c>
      <c r="B40" s="3"/>
      <c r="C40" s="22">
        <v>8430519</v>
      </c>
      <c r="D40" s="22"/>
      <c r="E40" s="23"/>
      <c r="F40" s="24">
        <v>9989930</v>
      </c>
      <c r="G40" s="24"/>
      <c r="H40" s="24"/>
      <c r="I40" s="24"/>
      <c r="J40" s="24"/>
      <c r="K40" s="24"/>
      <c r="L40" s="24">
        <v>675150</v>
      </c>
      <c r="M40" s="24"/>
      <c r="N40" s="24">
        <v>675150</v>
      </c>
      <c r="O40" s="24">
        <v>1316543</v>
      </c>
      <c r="P40" s="24"/>
      <c r="Q40" s="24"/>
      <c r="R40" s="24">
        <v>1316543</v>
      </c>
      <c r="S40" s="24"/>
      <c r="T40" s="24">
        <v>722423</v>
      </c>
      <c r="U40" s="24"/>
      <c r="V40" s="24">
        <v>722423</v>
      </c>
      <c r="W40" s="24">
        <v>2714116</v>
      </c>
      <c r="X40" s="24">
        <v>9989930</v>
      </c>
      <c r="Y40" s="24">
        <v>-7275814</v>
      </c>
      <c r="Z40" s="6">
        <v>-72.83</v>
      </c>
      <c r="AA40" s="22">
        <v>9989930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332118</v>
      </c>
      <c r="D42" s="19">
        <f>SUM(D43:D46)</f>
        <v>0</v>
      </c>
      <c r="E42" s="20">
        <f t="shared" si="8"/>
        <v>9225000</v>
      </c>
      <c r="F42" s="21">
        <f t="shared" si="8"/>
        <v>8767000</v>
      </c>
      <c r="G42" s="21">
        <f t="shared" si="8"/>
        <v>0</v>
      </c>
      <c r="H42" s="21">
        <f t="shared" si="8"/>
        <v>705095</v>
      </c>
      <c r="I42" s="21">
        <f t="shared" si="8"/>
        <v>584956</v>
      </c>
      <c r="J42" s="21">
        <f t="shared" si="8"/>
        <v>1290051</v>
      </c>
      <c r="K42" s="21">
        <f t="shared" si="8"/>
        <v>584956</v>
      </c>
      <c r="L42" s="21">
        <f t="shared" si="8"/>
        <v>415480</v>
      </c>
      <c r="M42" s="21">
        <f t="shared" si="8"/>
        <v>672699</v>
      </c>
      <c r="N42" s="21">
        <f t="shared" si="8"/>
        <v>1673135</v>
      </c>
      <c r="O42" s="21">
        <f t="shared" si="8"/>
        <v>989594</v>
      </c>
      <c r="P42" s="21">
        <f t="shared" si="8"/>
        <v>0</v>
      </c>
      <c r="Q42" s="21">
        <f t="shared" si="8"/>
        <v>770097</v>
      </c>
      <c r="R42" s="21">
        <f t="shared" si="8"/>
        <v>1759691</v>
      </c>
      <c r="S42" s="21">
        <f t="shared" si="8"/>
        <v>672699</v>
      </c>
      <c r="T42" s="21">
        <f t="shared" si="8"/>
        <v>1143898</v>
      </c>
      <c r="U42" s="21">
        <f t="shared" si="8"/>
        <v>0</v>
      </c>
      <c r="V42" s="21">
        <f t="shared" si="8"/>
        <v>1816597</v>
      </c>
      <c r="W42" s="21">
        <f t="shared" si="8"/>
        <v>6539474</v>
      </c>
      <c r="X42" s="21">
        <f t="shared" si="8"/>
        <v>8767000</v>
      </c>
      <c r="Y42" s="21">
        <f t="shared" si="8"/>
        <v>-2227526</v>
      </c>
      <c r="Z42" s="4">
        <f>+IF(X42&lt;&gt;0,+(Y42/X42)*100,0)</f>
        <v>-25.408075738565074</v>
      </c>
      <c r="AA42" s="19">
        <f>SUM(AA43:AA46)</f>
        <v>8767000</v>
      </c>
    </row>
    <row r="43" spans="1:27" ht="12.75">
      <c r="A43" s="5" t="s">
        <v>46</v>
      </c>
      <c r="B43" s="3"/>
      <c r="C43" s="22">
        <v>332118</v>
      </c>
      <c r="D43" s="22"/>
      <c r="E43" s="23">
        <v>1500000</v>
      </c>
      <c r="F43" s="24">
        <v>767000</v>
      </c>
      <c r="G43" s="24"/>
      <c r="H43" s="24"/>
      <c r="I43" s="24"/>
      <c r="J43" s="24"/>
      <c r="K43" s="24"/>
      <c r="L43" s="24"/>
      <c r="M43" s="24"/>
      <c r="N43" s="24"/>
      <c r="O43" s="24">
        <v>201262</v>
      </c>
      <c r="P43" s="24"/>
      <c r="Q43" s="24">
        <v>97398</v>
      </c>
      <c r="R43" s="24">
        <v>298660</v>
      </c>
      <c r="S43" s="24"/>
      <c r="T43" s="24">
        <v>70552</v>
      </c>
      <c r="U43" s="24"/>
      <c r="V43" s="24">
        <v>70552</v>
      </c>
      <c r="W43" s="24">
        <v>369212</v>
      </c>
      <c r="X43" s="24">
        <v>767000</v>
      </c>
      <c r="Y43" s="24">
        <v>-397788</v>
      </c>
      <c r="Z43" s="6">
        <v>-51.86</v>
      </c>
      <c r="AA43" s="22">
        <v>767000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>
        <v>389980</v>
      </c>
      <c r="M44" s="24"/>
      <c r="N44" s="24">
        <v>389980</v>
      </c>
      <c r="O44" s="24">
        <v>788332</v>
      </c>
      <c r="P44" s="24"/>
      <c r="Q44" s="24"/>
      <c r="R44" s="24">
        <v>788332</v>
      </c>
      <c r="S44" s="24"/>
      <c r="T44" s="24">
        <v>400647</v>
      </c>
      <c r="U44" s="24"/>
      <c r="V44" s="24">
        <v>400647</v>
      </c>
      <c r="W44" s="24">
        <v>1578959</v>
      </c>
      <c r="X44" s="24"/>
      <c r="Y44" s="24">
        <v>1578959</v>
      </c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>
        <v>7725000</v>
      </c>
      <c r="F46" s="24">
        <v>8000000</v>
      </c>
      <c r="G46" s="24"/>
      <c r="H46" s="24">
        <v>705095</v>
      </c>
      <c r="I46" s="24">
        <v>584956</v>
      </c>
      <c r="J46" s="24">
        <v>1290051</v>
      </c>
      <c r="K46" s="24">
        <v>584956</v>
      </c>
      <c r="L46" s="24">
        <v>25500</v>
      </c>
      <c r="M46" s="24">
        <v>672699</v>
      </c>
      <c r="N46" s="24">
        <v>1283155</v>
      </c>
      <c r="O46" s="24"/>
      <c r="P46" s="24"/>
      <c r="Q46" s="24">
        <v>672699</v>
      </c>
      <c r="R46" s="24">
        <v>672699</v>
      </c>
      <c r="S46" s="24">
        <v>672699</v>
      </c>
      <c r="T46" s="24">
        <v>672699</v>
      </c>
      <c r="U46" s="24"/>
      <c r="V46" s="24">
        <v>1345398</v>
      </c>
      <c r="W46" s="24">
        <v>4591303</v>
      </c>
      <c r="X46" s="24">
        <v>8000000</v>
      </c>
      <c r="Y46" s="24">
        <v>-3408697</v>
      </c>
      <c r="Z46" s="6">
        <v>-42.61</v>
      </c>
      <c r="AA46" s="22">
        <v>8000000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187107990</v>
      </c>
      <c r="D48" s="40">
        <f>+D28+D32+D38+D42+D47</f>
        <v>0</v>
      </c>
      <c r="E48" s="41">
        <f t="shared" si="9"/>
        <v>220803912</v>
      </c>
      <c r="F48" s="42">
        <f t="shared" si="9"/>
        <v>230917317</v>
      </c>
      <c r="G48" s="42">
        <f t="shared" si="9"/>
        <v>0</v>
      </c>
      <c r="H48" s="42">
        <f t="shared" si="9"/>
        <v>3479561</v>
      </c>
      <c r="I48" s="42">
        <f t="shared" si="9"/>
        <v>7054408</v>
      </c>
      <c r="J48" s="42">
        <f t="shared" si="9"/>
        <v>10533969</v>
      </c>
      <c r="K48" s="42">
        <f t="shared" si="9"/>
        <v>8186371</v>
      </c>
      <c r="L48" s="42">
        <f t="shared" si="9"/>
        <v>8183971</v>
      </c>
      <c r="M48" s="42">
        <f t="shared" si="9"/>
        <v>6108485</v>
      </c>
      <c r="N48" s="42">
        <f t="shared" si="9"/>
        <v>22478827</v>
      </c>
      <c r="O48" s="42">
        <f t="shared" si="9"/>
        <v>14792857</v>
      </c>
      <c r="P48" s="42">
        <f t="shared" si="9"/>
        <v>0</v>
      </c>
      <c r="Q48" s="42">
        <f t="shared" si="9"/>
        <v>4757031</v>
      </c>
      <c r="R48" s="42">
        <f t="shared" si="9"/>
        <v>19549888</v>
      </c>
      <c r="S48" s="42">
        <f t="shared" si="9"/>
        <v>4597819</v>
      </c>
      <c r="T48" s="42">
        <f t="shared" si="9"/>
        <v>10848949</v>
      </c>
      <c r="U48" s="42">
        <f t="shared" si="9"/>
        <v>0</v>
      </c>
      <c r="V48" s="42">
        <f t="shared" si="9"/>
        <v>15446768</v>
      </c>
      <c r="W48" s="42">
        <f t="shared" si="9"/>
        <v>68009452</v>
      </c>
      <c r="X48" s="42">
        <f t="shared" si="9"/>
        <v>230917317</v>
      </c>
      <c r="Y48" s="42">
        <f t="shared" si="9"/>
        <v>-162907865</v>
      </c>
      <c r="Z48" s="43">
        <f>+IF(X48&lt;&gt;0,+(Y48/X48)*100,0)</f>
        <v>-70.54813693335957</v>
      </c>
      <c r="AA48" s="40">
        <f>+AA28+AA32+AA38+AA42+AA47</f>
        <v>230917317</v>
      </c>
    </row>
    <row r="49" spans="1:27" ht="12.75">
      <c r="A49" s="14" t="s">
        <v>84</v>
      </c>
      <c r="B49" s="15"/>
      <c r="C49" s="44">
        <f aca="true" t="shared" si="10" ref="C49:Y49">+C25-C48</f>
        <v>74204504</v>
      </c>
      <c r="D49" s="44">
        <f>+D25-D48</f>
        <v>0</v>
      </c>
      <c r="E49" s="45">
        <f t="shared" si="10"/>
        <v>52309812</v>
      </c>
      <c r="F49" s="46">
        <f t="shared" si="10"/>
        <v>54554847</v>
      </c>
      <c r="G49" s="46">
        <f t="shared" si="10"/>
        <v>0</v>
      </c>
      <c r="H49" s="46">
        <f t="shared" si="10"/>
        <v>6775148</v>
      </c>
      <c r="I49" s="46">
        <f t="shared" si="10"/>
        <v>3747653</v>
      </c>
      <c r="J49" s="46">
        <f t="shared" si="10"/>
        <v>10522801</v>
      </c>
      <c r="K49" s="46">
        <f t="shared" si="10"/>
        <v>2030190</v>
      </c>
      <c r="L49" s="46">
        <f t="shared" si="10"/>
        <v>1627302</v>
      </c>
      <c r="M49" s="46">
        <f t="shared" si="10"/>
        <v>45134190</v>
      </c>
      <c r="N49" s="46">
        <f t="shared" si="10"/>
        <v>48791682</v>
      </c>
      <c r="O49" s="46">
        <f t="shared" si="10"/>
        <v>-4221752</v>
      </c>
      <c r="P49" s="46">
        <f t="shared" si="10"/>
        <v>609408</v>
      </c>
      <c r="Q49" s="46">
        <f t="shared" si="10"/>
        <v>-4438244</v>
      </c>
      <c r="R49" s="46">
        <f t="shared" si="10"/>
        <v>-8050588</v>
      </c>
      <c r="S49" s="46">
        <f t="shared" si="10"/>
        <v>3912663</v>
      </c>
      <c r="T49" s="46">
        <f t="shared" si="10"/>
        <v>9578720</v>
      </c>
      <c r="U49" s="46">
        <f t="shared" si="10"/>
        <v>0</v>
      </c>
      <c r="V49" s="46">
        <f t="shared" si="10"/>
        <v>13491383</v>
      </c>
      <c r="W49" s="46">
        <f t="shared" si="10"/>
        <v>64755278</v>
      </c>
      <c r="X49" s="46">
        <f>IF(F25=F48,0,X25-X48)</f>
        <v>54554847</v>
      </c>
      <c r="Y49" s="46">
        <f t="shared" si="10"/>
        <v>10200431</v>
      </c>
      <c r="Z49" s="47">
        <f>+IF(X49&lt;&gt;0,+(Y49/X49)*100,0)</f>
        <v>18.697570538507787</v>
      </c>
      <c r="AA49" s="44">
        <f>+AA25-AA48</f>
        <v>54554847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1544965000</v>
      </c>
      <c r="F5" s="21">
        <f t="shared" si="0"/>
        <v>1441116000</v>
      </c>
      <c r="G5" s="21">
        <f t="shared" si="0"/>
        <v>385022424</v>
      </c>
      <c r="H5" s="21">
        <f t="shared" si="0"/>
        <v>3095092</v>
      </c>
      <c r="I5" s="21">
        <f t="shared" si="0"/>
        <v>2569990</v>
      </c>
      <c r="J5" s="21">
        <f t="shared" si="0"/>
        <v>390687506</v>
      </c>
      <c r="K5" s="21">
        <f t="shared" si="0"/>
        <v>59658591</v>
      </c>
      <c r="L5" s="21">
        <f t="shared" si="0"/>
        <v>9247553</v>
      </c>
      <c r="M5" s="21">
        <f t="shared" si="0"/>
        <v>18798677</v>
      </c>
      <c r="N5" s="21">
        <f t="shared" si="0"/>
        <v>87704821</v>
      </c>
      <c r="O5" s="21">
        <f t="shared" si="0"/>
        <v>6507530</v>
      </c>
      <c r="P5" s="21">
        <f t="shared" si="0"/>
        <v>4442562</v>
      </c>
      <c r="Q5" s="21">
        <f t="shared" si="0"/>
        <v>0</v>
      </c>
      <c r="R5" s="21">
        <f t="shared" si="0"/>
        <v>10950092</v>
      </c>
      <c r="S5" s="21">
        <f t="shared" si="0"/>
        <v>0</v>
      </c>
      <c r="T5" s="21">
        <f t="shared" si="0"/>
        <v>4163083</v>
      </c>
      <c r="U5" s="21">
        <f t="shared" si="0"/>
        <v>0</v>
      </c>
      <c r="V5" s="21">
        <f t="shared" si="0"/>
        <v>4163083</v>
      </c>
      <c r="W5" s="21">
        <f t="shared" si="0"/>
        <v>493505502</v>
      </c>
      <c r="X5" s="21">
        <f t="shared" si="0"/>
        <v>1441116000</v>
      </c>
      <c r="Y5" s="21">
        <f t="shared" si="0"/>
        <v>-947610498</v>
      </c>
      <c r="Z5" s="4">
        <f>+IF(X5&lt;&gt;0,+(Y5/X5)*100,0)</f>
        <v>-65.75532420707285</v>
      </c>
      <c r="AA5" s="19">
        <f>SUM(AA6:AA8)</f>
        <v>1441116000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/>
      <c r="D7" s="25"/>
      <c r="E7" s="26">
        <v>1544965000</v>
      </c>
      <c r="F7" s="27">
        <v>1441116000</v>
      </c>
      <c r="G7" s="27">
        <v>385022424</v>
      </c>
      <c r="H7" s="27">
        <v>3095092</v>
      </c>
      <c r="I7" s="27">
        <v>2569990</v>
      </c>
      <c r="J7" s="27">
        <v>390687506</v>
      </c>
      <c r="K7" s="27">
        <v>59658591</v>
      </c>
      <c r="L7" s="27">
        <v>9247553</v>
      </c>
      <c r="M7" s="27">
        <v>18798677</v>
      </c>
      <c r="N7" s="27">
        <v>87704821</v>
      </c>
      <c r="O7" s="27">
        <v>6507530</v>
      </c>
      <c r="P7" s="27">
        <v>4442562</v>
      </c>
      <c r="Q7" s="27"/>
      <c r="R7" s="27">
        <v>10950092</v>
      </c>
      <c r="S7" s="27"/>
      <c r="T7" s="27">
        <v>4163083</v>
      </c>
      <c r="U7" s="27"/>
      <c r="V7" s="27">
        <v>4163083</v>
      </c>
      <c r="W7" s="27">
        <v>493505502</v>
      </c>
      <c r="X7" s="27">
        <v>1441116000</v>
      </c>
      <c r="Y7" s="27">
        <v>-947610498</v>
      </c>
      <c r="Z7" s="7">
        <v>-65.76</v>
      </c>
      <c r="AA7" s="25">
        <v>1441116000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224909927</v>
      </c>
      <c r="F19" s="21">
        <f t="shared" si="3"/>
        <v>225669801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225669801</v>
      </c>
      <c r="Y19" s="21">
        <f t="shared" si="3"/>
        <v>-225669801</v>
      </c>
      <c r="Z19" s="4">
        <f>+IF(X19&lt;&gt;0,+(Y19/X19)*100,0)</f>
        <v>-100</v>
      </c>
      <c r="AA19" s="19">
        <f>SUM(AA20:AA23)</f>
        <v>225669801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>
        <v>183806779</v>
      </c>
      <c r="F21" s="24">
        <v>184516753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184516753</v>
      </c>
      <c r="Y21" s="24">
        <v>-184516753</v>
      </c>
      <c r="Z21" s="6">
        <v>-100</v>
      </c>
      <c r="AA21" s="22">
        <v>184516753</v>
      </c>
    </row>
    <row r="22" spans="1:27" ht="12.75">
      <c r="A22" s="5" t="s">
        <v>48</v>
      </c>
      <c r="B22" s="3"/>
      <c r="C22" s="25"/>
      <c r="D22" s="25"/>
      <c r="E22" s="26">
        <v>41103148</v>
      </c>
      <c r="F22" s="27">
        <v>41153048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>
        <v>41153048</v>
      </c>
      <c r="Y22" s="27">
        <v>-41153048</v>
      </c>
      <c r="Z22" s="7">
        <v>-100</v>
      </c>
      <c r="AA22" s="25">
        <v>41153048</v>
      </c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1769874927</v>
      </c>
      <c r="F25" s="42">
        <f t="shared" si="4"/>
        <v>1666785801</v>
      </c>
      <c r="G25" s="42">
        <f t="shared" si="4"/>
        <v>385022424</v>
      </c>
      <c r="H25" s="42">
        <f t="shared" si="4"/>
        <v>3095092</v>
      </c>
      <c r="I25" s="42">
        <f t="shared" si="4"/>
        <v>2569990</v>
      </c>
      <c r="J25" s="42">
        <f t="shared" si="4"/>
        <v>390687506</v>
      </c>
      <c r="K25" s="42">
        <f t="shared" si="4"/>
        <v>59658591</v>
      </c>
      <c r="L25" s="42">
        <f t="shared" si="4"/>
        <v>9247553</v>
      </c>
      <c r="M25" s="42">
        <f t="shared" si="4"/>
        <v>18798677</v>
      </c>
      <c r="N25" s="42">
        <f t="shared" si="4"/>
        <v>87704821</v>
      </c>
      <c r="O25" s="42">
        <f t="shared" si="4"/>
        <v>6507530</v>
      </c>
      <c r="P25" s="42">
        <f t="shared" si="4"/>
        <v>4442562</v>
      </c>
      <c r="Q25" s="42">
        <f t="shared" si="4"/>
        <v>0</v>
      </c>
      <c r="R25" s="42">
        <f t="shared" si="4"/>
        <v>10950092</v>
      </c>
      <c r="S25" s="42">
        <f t="shared" si="4"/>
        <v>0</v>
      </c>
      <c r="T25" s="42">
        <f t="shared" si="4"/>
        <v>4163083</v>
      </c>
      <c r="U25" s="42">
        <f t="shared" si="4"/>
        <v>0</v>
      </c>
      <c r="V25" s="42">
        <f t="shared" si="4"/>
        <v>4163083</v>
      </c>
      <c r="W25" s="42">
        <f t="shared" si="4"/>
        <v>493505502</v>
      </c>
      <c r="X25" s="42">
        <f t="shared" si="4"/>
        <v>1666785801</v>
      </c>
      <c r="Y25" s="42">
        <f t="shared" si="4"/>
        <v>-1173280299</v>
      </c>
      <c r="Z25" s="43">
        <f>+IF(X25&lt;&gt;0,+(Y25/X25)*100,0)</f>
        <v>-70.39178629288071</v>
      </c>
      <c r="AA25" s="40">
        <f>+AA5+AA9+AA15+AA19+AA24</f>
        <v>1666785801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240958315</v>
      </c>
      <c r="F28" s="21">
        <f t="shared" si="5"/>
        <v>256370818</v>
      </c>
      <c r="G28" s="21">
        <f t="shared" si="5"/>
        <v>14271579</v>
      </c>
      <c r="H28" s="21">
        <f t="shared" si="5"/>
        <v>24633649</v>
      </c>
      <c r="I28" s="21">
        <f t="shared" si="5"/>
        <v>18348758</v>
      </c>
      <c r="J28" s="21">
        <f t="shared" si="5"/>
        <v>57253986</v>
      </c>
      <c r="K28" s="21">
        <f t="shared" si="5"/>
        <v>17291328</v>
      </c>
      <c r="L28" s="21">
        <f t="shared" si="5"/>
        <v>26510295</v>
      </c>
      <c r="M28" s="21">
        <f t="shared" si="5"/>
        <v>30874828</v>
      </c>
      <c r="N28" s="21">
        <f t="shared" si="5"/>
        <v>74676451</v>
      </c>
      <c r="O28" s="21">
        <f t="shared" si="5"/>
        <v>12749979</v>
      </c>
      <c r="P28" s="21">
        <f t="shared" si="5"/>
        <v>24898393</v>
      </c>
      <c r="Q28" s="21">
        <f t="shared" si="5"/>
        <v>27001483</v>
      </c>
      <c r="R28" s="21">
        <f t="shared" si="5"/>
        <v>64649855</v>
      </c>
      <c r="S28" s="21">
        <f t="shared" si="5"/>
        <v>17166041</v>
      </c>
      <c r="T28" s="21">
        <f t="shared" si="5"/>
        <v>22446547</v>
      </c>
      <c r="U28" s="21">
        <f t="shared" si="5"/>
        <v>0</v>
      </c>
      <c r="V28" s="21">
        <f t="shared" si="5"/>
        <v>39612588</v>
      </c>
      <c r="W28" s="21">
        <f t="shared" si="5"/>
        <v>236192880</v>
      </c>
      <c r="X28" s="21">
        <f t="shared" si="5"/>
        <v>256370818</v>
      </c>
      <c r="Y28" s="21">
        <f t="shared" si="5"/>
        <v>-20177938</v>
      </c>
      <c r="Z28" s="4">
        <f>+IF(X28&lt;&gt;0,+(Y28/X28)*100,0)</f>
        <v>-7.870606396395709</v>
      </c>
      <c r="AA28" s="19">
        <f>SUM(AA29:AA31)</f>
        <v>256370818</v>
      </c>
    </row>
    <row r="29" spans="1:27" ht="12.75">
      <c r="A29" s="5" t="s">
        <v>32</v>
      </c>
      <c r="B29" s="3"/>
      <c r="C29" s="22"/>
      <c r="D29" s="22"/>
      <c r="E29" s="23">
        <v>74621304</v>
      </c>
      <c r="F29" s="24">
        <v>97813400</v>
      </c>
      <c r="G29" s="24">
        <v>3243076</v>
      </c>
      <c r="H29" s="24">
        <v>12768421</v>
      </c>
      <c r="I29" s="24">
        <v>5788117</v>
      </c>
      <c r="J29" s="24">
        <v>21799614</v>
      </c>
      <c r="K29" s="24">
        <v>7597420</v>
      </c>
      <c r="L29" s="24">
        <v>14496771</v>
      </c>
      <c r="M29" s="24">
        <v>14227862</v>
      </c>
      <c r="N29" s="24">
        <v>36322053</v>
      </c>
      <c r="O29" s="24">
        <v>6049887</v>
      </c>
      <c r="P29" s="24">
        <v>9767062</v>
      </c>
      <c r="Q29" s="24">
        <v>13113858</v>
      </c>
      <c r="R29" s="24">
        <v>28930807</v>
      </c>
      <c r="S29" s="24">
        <v>11893525</v>
      </c>
      <c r="T29" s="24">
        <v>6828543</v>
      </c>
      <c r="U29" s="24"/>
      <c r="V29" s="24">
        <v>18722068</v>
      </c>
      <c r="W29" s="24">
        <v>105774542</v>
      </c>
      <c r="X29" s="24">
        <v>97813400</v>
      </c>
      <c r="Y29" s="24">
        <v>7961142</v>
      </c>
      <c r="Z29" s="6">
        <v>8.14</v>
      </c>
      <c r="AA29" s="22">
        <v>97813400</v>
      </c>
    </row>
    <row r="30" spans="1:27" ht="12.75">
      <c r="A30" s="5" t="s">
        <v>33</v>
      </c>
      <c r="B30" s="3"/>
      <c r="C30" s="25"/>
      <c r="D30" s="25"/>
      <c r="E30" s="26">
        <v>157039651</v>
      </c>
      <c r="F30" s="27">
        <v>147952089</v>
      </c>
      <c r="G30" s="27">
        <v>10519623</v>
      </c>
      <c r="H30" s="27">
        <v>11208132</v>
      </c>
      <c r="I30" s="27">
        <v>11916265</v>
      </c>
      <c r="J30" s="27">
        <v>33644020</v>
      </c>
      <c r="K30" s="27">
        <v>8779045</v>
      </c>
      <c r="L30" s="27">
        <v>11840538</v>
      </c>
      <c r="M30" s="27">
        <v>15339993</v>
      </c>
      <c r="N30" s="27">
        <v>35959576</v>
      </c>
      <c r="O30" s="27">
        <v>6220616</v>
      </c>
      <c r="P30" s="27">
        <v>14098195</v>
      </c>
      <c r="Q30" s="27">
        <v>13466053</v>
      </c>
      <c r="R30" s="27">
        <v>33784864</v>
      </c>
      <c r="S30" s="27">
        <v>4850969</v>
      </c>
      <c r="T30" s="27">
        <v>15235527</v>
      </c>
      <c r="U30" s="27"/>
      <c r="V30" s="27">
        <v>20086496</v>
      </c>
      <c r="W30" s="27">
        <v>123474956</v>
      </c>
      <c r="X30" s="27">
        <v>147952089</v>
      </c>
      <c r="Y30" s="27">
        <v>-24477133</v>
      </c>
      <c r="Z30" s="7">
        <v>-16.54</v>
      </c>
      <c r="AA30" s="25">
        <v>147952089</v>
      </c>
    </row>
    <row r="31" spans="1:27" ht="12.75">
      <c r="A31" s="5" t="s">
        <v>34</v>
      </c>
      <c r="B31" s="3"/>
      <c r="C31" s="22"/>
      <c r="D31" s="22"/>
      <c r="E31" s="23">
        <v>9297360</v>
      </c>
      <c r="F31" s="24">
        <v>10605329</v>
      </c>
      <c r="G31" s="24">
        <v>508880</v>
      </c>
      <c r="H31" s="24">
        <v>657096</v>
      </c>
      <c r="I31" s="24">
        <v>644376</v>
      </c>
      <c r="J31" s="24">
        <v>1810352</v>
      </c>
      <c r="K31" s="24">
        <v>914863</v>
      </c>
      <c r="L31" s="24">
        <v>172986</v>
      </c>
      <c r="M31" s="24">
        <v>1306973</v>
      </c>
      <c r="N31" s="24">
        <v>2394822</v>
      </c>
      <c r="O31" s="24">
        <v>479476</v>
      </c>
      <c r="P31" s="24">
        <v>1033136</v>
      </c>
      <c r="Q31" s="24">
        <v>421572</v>
      </c>
      <c r="R31" s="24">
        <v>1934184</v>
      </c>
      <c r="S31" s="24">
        <v>421547</v>
      </c>
      <c r="T31" s="24">
        <v>382477</v>
      </c>
      <c r="U31" s="24"/>
      <c r="V31" s="24">
        <v>804024</v>
      </c>
      <c r="W31" s="24">
        <v>6943382</v>
      </c>
      <c r="X31" s="24">
        <v>10605329</v>
      </c>
      <c r="Y31" s="24">
        <v>-3661947</v>
      </c>
      <c r="Z31" s="6">
        <v>-34.53</v>
      </c>
      <c r="AA31" s="22">
        <v>10605329</v>
      </c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126256726</v>
      </c>
      <c r="F32" s="21">
        <f t="shared" si="6"/>
        <v>149131191</v>
      </c>
      <c r="G32" s="21">
        <f t="shared" si="6"/>
        <v>6663934</v>
      </c>
      <c r="H32" s="21">
        <f t="shared" si="6"/>
        <v>12200662</v>
      </c>
      <c r="I32" s="21">
        <f t="shared" si="6"/>
        <v>11117738</v>
      </c>
      <c r="J32" s="21">
        <f t="shared" si="6"/>
        <v>29982334</v>
      </c>
      <c r="K32" s="21">
        <f t="shared" si="6"/>
        <v>12016951</v>
      </c>
      <c r="L32" s="21">
        <f t="shared" si="6"/>
        <v>683198</v>
      </c>
      <c r="M32" s="21">
        <f t="shared" si="6"/>
        <v>23607783</v>
      </c>
      <c r="N32" s="21">
        <f t="shared" si="6"/>
        <v>36307932</v>
      </c>
      <c r="O32" s="21">
        <f t="shared" si="6"/>
        <v>10647705</v>
      </c>
      <c r="P32" s="21">
        <f t="shared" si="6"/>
        <v>18018434</v>
      </c>
      <c r="Q32" s="21">
        <f t="shared" si="6"/>
        <v>11995084</v>
      </c>
      <c r="R32" s="21">
        <f t="shared" si="6"/>
        <v>40661223</v>
      </c>
      <c r="S32" s="21">
        <f t="shared" si="6"/>
        <v>10440545</v>
      </c>
      <c r="T32" s="21">
        <f t="shared" si="6"/>
        <v>12644932</v>
      </c>
      <c r="U32" s="21">
        <f t="shared" si="6"/>
        <v>0</v>
      </c>
      <c r="V32" s="21">
        <f t="shared" si="6"/>
        <v>23085477</v>
      </c>
      <c r="W32" s="21">
        <f t="shared" si="6"/>
        <v>130036966</v>
      </c>
      <c r="X32" s="21">
        <f t="shared" si="6"/>
        <v>149131191</v>
      </c>
      <c r="Y32" s="21">
        <f t="shared" si="6"/>
        <v>-19094225</v>
      </c>
      <c r="Z32" s="4">
        <f>+IF(X32&lt;&gt;0,+(Y32/X32)*100,0)</f>
        <v>-12.803642800653286</v>
      </c>
      <c r="AA32" s="19">
        <f>SUM(AA33:AA37)</f>
        <v>149131191</v>
      </c>
    </row>
    <row r="33" spans="1:27" ht="12.75">
      <c r="A33" s="5" t="s">
        <v>36</v>
      </c>
      <c r="B33" s="3"/>
      <c r="C33" s="22"/>
      <c r="D33" s="22"/>
      <c r="E33" s="23">
        <v>28476276</v>
      </c>
      <c r="F33" s="24">
        <v>30126519</v>
      </c>
      <c r="G33" s="24">
        <v>1662950</v>
      </c>
      <c r="H33" s="24">
        <v>1761503</v>
      </c>
      <c r="I33" s="24">
        <v>1642742</v>
      </c>
      <c r="J33" s="24">
        <v>5067195</v>
      </c>
      <c r="K33" s="24">
        <v>1938004</v>
      </c>
      <c r="L33" s="24">
        <v>119497</v>
      </c>
      <c r="M33" s="24">
        <v>4165931</v>
      </c>
      <c r="N33" s="24">
        <v>6223432</v>
      </c>
      <c r="O33" s="24">
        <v>1537775</v>
      </c>
      <c r="P33" s="24">
        <v>2011941</v>
      </c>
      <c r="Q33" s="24">
        <v>2334948</v>
      </c>
      <c r="R33" s="24">
        <v>5884664</v>
      </c>
      <c r="S33" s="24">
        <v>2170290</v>
      </c>
      <c r="T33" s="24">
        <v>3093675</v>
      </c>
      <c r="U33" s="24"/>
      <c r="V33" s="24">
        <v>5263965</v>
      </c>
      <c r="W33" s="24">
        <v>22439256</v>
      </c>
      <c r="X33" s="24">
        <v>30126519</v>
      </c>
      <c r="Y33" s="24">
        <v>-7687263</v>
      </c>
      <c r="Z33" s="6">
        <v>-25.52</v>
      </c>
      <c r="AA33" s="22">
        <v>30126519</v>
      </c>
    </row>
    <row r="34" spans="1:27" ht="12.75">
      <c r="A34" s="5" t="s">
        <v>37</v>
      </c>
      <c r="B34" s="3"/>
      <c r="C34" s="22"/>
      <c r="D34" s="22"/>
      <c r="E34" s="23">
        <v>2265918</v>
      </c>
      <c r="F34" s="24">
        <v>2190258</v>
      </c>
      <c r="G34" s="24"/>
      <c r="H34" s="24">
        <v>38648</v>
      </c>
      <c r="I34" s="24">
        <v>436705</v>
      </c>
      <c r="J34" s="24">
        <v>475353</v>
      </c>
      <c r="K34" s="24">
        <v>288401</v>
      </c>
      <c r="L34" s="24">
        <v>173697</v>
      </c>
      <c r="M34" s="24">
        <v>206378</v>
      </c>
      <c r="N34" s="24">
        <v>668476</v>
      </c>
      <c r="O34" s="24">
        <v>83050</v>
      </c>
      <c r="P34" s="24">
        <v>122380</v>
      </c>
      <c r="Q34" s="24">
        <v>129989</v>
      </c>
      <c r="R34" s="24">
        <v>335419</v>
      </c>
      <c r="S34" s="24">
        <v>83050</v>
      </c>
      <c r="T34" s="24">
        <v>83050</v>
      </c>
      <c r="U34" s="24"/>
      <c r="V34" s="24">
        <v>166100</v>
      </c>
      <c r="W34" s="24">
        <v>1645348</v>
      </c>
      <c r="X34" s="24">
        <v>2190258</v>
      </c>
      <c r="Y34" s="24">
        <v>-544910</v>
      </c>
      <c r="Z34" s="6">
        <v>-24.88</v>
      </c>
      <c r="AA34" s="22">
        <v>2190258</v>
      </c>
    </row>
    <row r="35" spans="1:27" ht="12.75">
      <c r="A35" s="5" t="s">
        <v>38</v>
      </c>
      <c r="B35" s="3"/>
      <c r="C35" s="22"/>
      <c r="D35" s="22"/>
      <c r="E35" s="23">
        <v>56103682</v>
      </c>
      <c r="F35" s="24">
        <v>81292937</v>
      </c>
      <c r="G35" s="24">
        <v>2669236</v>
      </c>
      <c r="H35" s="24">
        <v>7902747</v>
      </c>
      <c r="I35" s="24">
        <v>5446153</v>
      </c>
      <c r="J35" s="24">
        <v>16018136</v>
      </c>
      <c r="K35" s="24">
        <v>7616815</v>
      </c>
      <c r="L35" s="24">
        <v>147003</v>
      </c>
      <c r="M35" s="24">
        <v>15162293</v>
      </c>
      <c r="N35" s="24">
        <v>22926111</v>
      </c>
      <c r="O35" s="24">
        <v>6751536</v>
      </c>
      <c r="P35" s="24">
        <v>7140954</v>
      </c>
      <c r="Q35" s="24">
        <v>7643000</v>
      </c>
      <c r="R35" s="24">
        <v>21535490</v>
      </c>
      <c r="S35" s="24">
        <v>6327480</v>
      </c>
      <c r="T35" s="24">
        <v>7608558</v>
      </c>
      <c r="U35" s="24"/>
      <c r="V35" s="24">
        <v>13936038</v>
      </c>
      <c r="W35" s="24">
        <v>74415775</v>
      </c>
      <c r="X35" s="24">
        <v>81292937</v>
      </c>
      <c r="Y35" s="24">
        <v>-6877162</v>
      </c>
      <c r="Z35" s="6">
        <v>-8.46</v>
      </c>
      <c r="AA35" s="22">
        <v>81292937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>
        <v>39410850</v>
      </c>
      <c r="F37" s="27">
        <v>35521477</v>
      </c>
      <c r="G37" s="27">
        <v>2331748</v>
      </c>
      <c r="H37" s="27">
        <v>2497764</v>
      </c>
      <c r="I37" s="27">
        <v>3592138</v>
      </c>
      <c r="J37" s="27">
        <v>8421650</v>
      </c>
      <c r="K37" s="27">
        <v>2173731</v>
      </c>
      <c r="L37" s="27">
        <v>243001</v>
      </c>
      <c r="M37" s="27">
        <v>4073181</v>
      </c>
      <c r="N37" s="27">
        <v>6489913</v>
      </c>
      <c r="O37" s="27">
        <v>2275344</v>
      </c>
      <c r="P37" s="27">
        <v>8743159</v>
      </c>
      <c r="Q37" s="27">
        <v>1887147</v>
      </c>
      <c r="R37" s="27">
        <v>12905650</v>
      </c>
      <c r="S37" s="27">
        <v>1859725</v>
      </c>
      <c r="T37" s="27">
        <v>1859649</v>
      </c>
      <c r="U37" s="27"/>
      <c r="V37" s="27">
        <v>3719374</v>
      </c>
      <c r="W37" s="27">
        <v>31536587</v>
      </c>
      <c r="X37" s="27">
        <v>35521477</v>
      </c>
      <c r="Y37" s="27">
        <v>-3984890</v>
      </c>
      <c r="Z37" s="7">
        <v>-11.22</v>
      </c>
      <c r="AA37" s="25">
        <v>35521477</v>
      </c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63246891</v>
      </c>
      <c r="F38" s="21">
        <f t="shared" si="7"/>
        <v>55922346</v>
      </c>
      <c r="G38" s="21">
        <f t="shared" si="7"/>
        <v>2611732</v>
      </c>
      <c r="H38" s="21">
        <f t="shared" si="7"/>
        <v>2706946</v>
      </c>
      <c r="I38" s="21">
        <f t="shared" si="7"/>
        <v>3752744</v>
      </c>
      <c r="J38" s="21">
        <f t="shared" si="7"/>
        <v>9071422</v>
      </c>
      <c r="K38" s="21">
        <f t="shared" si="7"/>
        <v>4755813</v>
      </c>
      <c r="L38" s="21">
        <f t="shared" si="7"/>
        <v>2829430</v>
      </c>
      <c r="M38" s="21">
        <f t="shared" si="7"/>
        <v>9415886</v>
      </c>
      <c r="N38" s="21">
        <f t="shared" si="7"/>
        <v>17001129</v>
      </c>
      <c r="O38" s="21">
        <f t="shared" si="7"/>
        <v>3830913</v>
      </c>
      <c r="P38" s="21">
        <f t="shared" si="7"/>
        <v>4876123</v>
      </c>
      <c r="Q38" s="21">
        <f t="shared" si="7"/>
        <v>5625494</v>
      </c>
      <c r="R38" s="21">
        <f t="shared" si="7"/>
        <v>14332530</v>
      </c>
      <c r="S38" s="21">
        <f t="shared" si="7"/>
        <v>4407939</v>
      </c>
      <c r="T38" s="21">
        <f t="shared" si="7"/>
        <v>4441801</v>
      </c>
      <c r="U38" s="21">
        <f t="shared" si="7"/>
        <v>0</v>
      </c>
      <c r="V38" s="21">
        <f t="shared" si="7"/>
        <v>8849740</v>
      </c>
      <c r="W38" s="21">
        <f t="shared" si="7"/>
        <v>49254821</v>
      </c>
      <c r="X38" s="21">
        <f t="shared" si="7"/>
        <v>55922346</v>
      </c>
      <c r="Y38" s="21">
        <f t="shared" si="7"/>
        <v>-6667525</v>
      </c>
      <c r="Z38" s="4">
        <f>+IF(X38&lt;&gt;0,+(Y38/X38)*100,0)</f>
        <v>-11.922827772640296</v>
      </c>
      <c r="AA38" s="19">
        <f>SUM(AA39:AA41)</f>
        <v>55922346</v>
      </c>
    </row>
    <row r="39" spans="1:27" ht="12.75">
      <c r="A39" s="5" t="s">
        <v>42</v>
      </c>
      <c r="B39" s="3"/>
      <c r="C39" s="22"/>
      <c r="D39" s="22"/>
      <c r="E39" s="23">
        <v>54439294</v>
      </c>
      <c r="F39" s="24">
        <v>48984893</v>
      </c>
      <c r="G39" s="24">
        <v>2273272</v>
      </c>
      <c r="H39" s="24">
        <v>2354695</v>
      </c>
      <c r="I39" s="24">
        <v>3372850</v>
      </c>
      <c r="J39" s="24">
        <v>8000817</v>
      </c>
      <c r="K39" s="24">
        <v>4257624</v>
      </c>
      <c r="L39" s="24">
        <v>2465759</v>
      </c>
      <c r="M39" s="24">
        <v>8445529</v>
      </c>
      <c r="N39" s="24">
        <v>15168912</v>
      </c>
      <c r="O39" s="24">
        <v>3470815</v>
      </c>
      <c r="P39" s="24">
        <v>4495313</v>
      </c>
      <c r="Q39" s="24">
        <v>5292252</v>
      </c>
      <c r="R39" s="24">
        <v>13258380</v>
      </c>
      <c r="S39" s="24">
        <v>4074716</v>
      </c>
      <c r="T39" s="24">
        <v>4108530</v>
      </c>
      <c r="U39" s="24"/>
      <c r="V39" s="24">
        <v>8183246</v>
      </c>
      <c r="W39" s="24">
        <v>44611355</v>
      </c>
      <c r="X39" s="24">
        <v>48984893</v>
      </c>
      <c r="Y39" s="24">
        <v>-4373538</v>
      </c>
      <c r="Z39" s="6">
        <v>-8.93</v>
      </c>
      <c r="AA39" s="22">
        <v>48984893</v>
      </c>
    </row>
    <row r="40" spans="1:27" ht="12.75">
      <c r="A40" s="5" t="s">
        <v>43</v>
      </c>
      <c r="B40" s="3"/>
      <c r="C40" s="22"/>
      <c r="D40" s="22"/>
      <c r="E40" s="23">
        <v>8807597</v>
      </c>
      <c r="F40" s="24">
        <v>6937453</v>
      </c>
      <c r="G40" s="24">
        <v>338460</v>
      </c>
      <c r="H40" s="24">
        <v>352251</v>
      </c>
      <c r="I40" s="24">
        <v>379894</v>
      </c>
      <c r="J40" s="24">
        <v>1070605</v>
      </c>
      <c r="K40" s="24">
        <v>498189</v>
      </c>
      <c r="L40" s="24">
        <v>363671</v>
      </c>
      <c r="M40" s="24">
        <v>970357</v>
      </c>
      <c r="N40" s="24">
        <v>1832217</v>
      </c>
      <c r="O40" s="24">
        <v>360098</v>
      </c>
      <c r="P40" s="24">
        <v>380810</v>
      </c>
      <c r="Q40" s="24">
        <v>333242</v>
      </c>
      <c r="R40" s="24">
        <v>1074150</v>
      </c>
      <c r="S40" s="24">
        <v>333223</v>
      </c>
      <c r="T40" s="24">
        <v>333271</v>
      </c>
      <c r="U40" s="24"/>
      <c r="V40" s="24">
        <v>666494</v>
      </c>
      <c r="W40" s="24">
        <v>4643466</v>
      </c>
      <c r="X40" s="24">
        <v>6937453</v>
      </c>
      <c r="Y40" s="24">
        <v>-2293987</v>
      </c>
      <c r="Z40" s="6">
        <v>-33.07</v>
      </c>
      <c r="AA40" s="22">
        <v>6937453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919573129</v>
      </c>
      <c r="F42" s="21">
        <f t="shared" si="8"/>
        <v>727177815</v>
      </c>
      <c r="G42" s="21">
        <f t="shared" si="8"/>
        <v>11599241</v>
      </c>
      <c r="H42" s="21">
        <f t="shared" si="8"/>
        <v>26675945</v>
      </c>
      <c r="I42" s="21">
        <f t="shared" si="8"/>
        <v>12309185</v>
      </c>
      <c r="J42" s="21">
        <f t="shared" si="8"/>
        <v>50584371</v>
      </c>
      <c r="K42" s="21">
        <f t="shared" si="8"/>
        <v>14238156</v>
      </c>
      <c r="L42" s="21">
        <f t="shared" si="8"/>
        <v>69571119</v>
      </c>
      <c r="M42" s="21">
        <f t="shared" si="8"/>
        <v>89503811</v>
      </c>
      <c r="N42" s="21">
        <f t="shared" si="8"/>
        <v>173313086</v>
      </c>
      <c r="O42" s="21">
        <f t="shared" si="8"/>
        <v>38281718</v>
      </c>
      <c r="P42" s="21">
        <f t="shared" si="8"/>
        <v>22832226</v>
      </c>
      <c r="Q42" s="21">
        <f t="shared" si="8"/>
        <v>51761796</v>
      </c>
      <c r="R42" s="21">
        <f t="shared" si="8"/>
        <v>112875740</v>
      </c>
      <c r="S42" s="21">
        <f t="shared" si="8"/>
        <v>32929923</v>
      </c>
      <c r="T42" s="21">
        <f t="shared" si="8"/>
        <v>27767751</v>
      </c>
      <c r="U42" s="21">
        <f t="shared" si="8"/>
        <v>0</v>
      </c>
      <c r="V42" s="21">
        <f t="shared" si="8"/>
        <v>60697674</v>
      </c>
      <c r="W42" s="21">
        <f t="shared" si="8"/>
        <v>397470871</v>
      </c>
      <c r="X42" s="21">
        <f t="shared" si="8"/>
        <v>727177815</v>
      </c>
      <c r="Y42" s="21">
        <f t="shared" si="8"/>
        <v>-329706944</v>
      </c>
      <c r="Z42" s="4">
        <f>+IF(X42&lt;&gt;0,+(Y42/X42)*100,0)</f>
        <v>-45.340621949529634</v>
      </c>
      <c r="AA42" s="19">
        <f>SUM(AA43:AA46)</f>
        <v>727177815</v>
      </c>
    </row>
    <row r="43" spans="1:27" ht="12.75">
      <c r="A43" s="5" t="s">
        <v>46</v>
      </c>
      <c r="B43" s="3"/>
      <c r="C43" s="22"/>
      <c r="D43" s="22"/>
      <c r="E43" s="23">
        <v>2721302</v>
      </c>
      <c r="F43" s="24">
        <v>3076928</v>
      </c>
      <c r="G43" s="24">
        <v>124406</v>
      </c>
      <c r="H43" s="24">
        <v>160175</v>
      </c>
      <c r="I43" s="24">
        <v>133738</v>
      </c>
      <c r="J43" s="24">
        <v>418319</v>
      </c>
      <c r="K43" s="24">
        <v>1365395</v>
      </c>
      <c r="L43" s="24">
        <v>19482</v>
      </c>
      <c r="M43" s="24">
        <v>101758</v>
      </c>
      <c r="N43" s="24">
        <v>1486635</v>
      </c>
      <c r="O43" s="24">
        <v>41212</v>
      </c>
      <c r="P43" s="24">
        <v>130415</v>
      </c>
      <c r="Q43" s="24">
        <v>-2607673</v>
      </c>
      <c r="R43" s="24">
        <v>-2436046</v>
      </c>
      <c r="S43" s="24">
        <v>71687</v>
      </c>
      <c r="T43" s="24">
        <v>41212</v>
      </c>
      <c r="U43" s="24"/>
      <c r="V43" s="24">
        <v>112899</v>
      </c>
      <c r="W43" s="24">
        <v>-418193</v>
      </c>
      <c r="X43" s="24">
        <v>3076928</v>
      </c>
      <c r="Y43" s="24">
        <v>-3495121</v>
      </c>
      <c r="Z43" s="6">
        <v>-113.59</v>
      </c>
      <c r="AA43" s="22">
        <v>3076928</v>
      </c>
    </row>
    <row r="44" spans="1:27" ht="12.75">
      <c r="A44" s="5" t="s">
        <v>47</v>
      </c>
      <c r="B44" s="3"/>
      <c r="C44" s="22"/>
      <c r="D44" s="22"/>
      <c r="E44" s="23">
        <v>882934207</v>
      </c>
      <c r="F44" s="24">
        <v>700796558</v>
      </c>
      <c r="G44" s="24">
        <v>11474835</v>
      </c>
      <c r="H44" s="24">
        <v>26515770</v>
      </c>
      <c r="I44" s="24">
        <v>12175447</v>
      </c>
      <c r="J44" s="24">
        <v>50166052</v>
      </c>
      <c r="K44" s="24">
        <v>12848379</v>
      </c>
      <c r="L44" s="24">
        <v>69548359</v>
      </c>
      <c r="M44" s="24">
        <v>89376702</v>
      </c>
      <c r="N44" s="24">
        <v>171773440</v>
      </c>
      <c r="O44" s="24">
        <v>38218191</v>
      </c>
      <c r="P44" s="24">
        <v>22686503</v>
      </c>
      <c r="Q44" s="24">
        <v>54342512</v>
      </c>
      <c r="R44" s="24">
        <v>115247206</v>
      </c>
      <c r="S44" s="24">
        <v>31906564</v>
      </c>
      <c r="T44" s="24">
        <v>27704185</v>
      </c>
      <c r="U44" s="24"/>
      <c r="V44" s="24">
        <v>59610749</v>
      </c>
      <c r="W44" s="24">
        <v>396797447</v>
      </c>
      <c r="X44" s="24">
        <v>700796558</v>
      </c>
      <c r="Y44" s="24">
        <v>-303999111</v>
      </c>
      <c r="Z44" s="6">
        <v>-43.38</v>
      </c>
      <c r="AA44" s="22">
        <v>700796558</v>
      </c>
    </row>
    <row r="45" spans="1:27" ht="12.75">
      <c r="A45" s="5" t="s">
        <v>48</v>
      </c>
      <c r="B45" s="3"/>
      <c r="C45" s="25"/>
      <c r="D45" s="25"/>
      <c r="E45" s="26">
        <v>33917620</v>
      </c>
      <c r="F45" s="27">
        <v>23304329</v>
      </c>
      <c r="G45" s="27"/>
      <c r="H45" s="27"/>
      <c r="I45" s="27"/>
      <c r="J45" s="27"/>
      <c r="K45" s="27">
        <v>24382</v>
      </c>
      <c r="L45" s="27">
        <v>3278</v>
      </c>
      <c r="M45" s="27">
        <v>25351</v>
      </c>
      <c r="N45" s="27">
        <v>53011</v>
      </c>
      <c r="O45" s="27">
        <v>22315</v>
      </c>
      <c r="P45" s="27">
        <v>15308</v>
      </c>
      <c r="Q45" s="27">
        <v>26957</v>
      </c>
      <c r="R45" s="27">
        <v>64580</v>
      </c>
      <c r="S45" s="27">
        <v>951672</v>
      </c>
      <c r="T45" s="27">
        <v>22354</v>
      </c>
      <c r="U45" s="27"/>
      <c r="V45" s="27">
        <v>974026</v>
      </c>
      <c r="W45" s="27">
        <v>1091617</v>
      </c>
      <c r="X45" s="27">
        <v>23304329</v>
      </c>
      <c r="Y45" s="27">
        <v>-22212712</v>
      </c>
      <c r="Z45" s="7">
        <v>-95.32</v>
      </c>
      <c r="AA45" s="25">
        <v>23304329</v>
      </c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1350035061</v>
      </c>
      <c r="F48" s="42">
        <f t="shared" si="9"/>
        <v>1188602170</v>
      </c>
      <c r="G48" s="42">
        <f t="shared" si="9"/>
        <v>35146486</v>
      </c>
      <c r="H48" s="42">
        <f t="shared" si="9"/>
        <v>66217202</v>
      </c>
      <c r="I48" s="42">
        <f t="shared" si="9"/>
        <v>45528425</v>
      </c>
      <c r="J48" s="42">
        <f t="shared" si="9"/>
        <v>146892113</v>
      </c>
      <c r="K48" s="42">
        <f t="shared" si="9"/>
        <v>48302248</v>
      </c>
      <c r="L48" s="42">
        <f t="shared" si="9"/>
        <v>99594042</v>
      </c>
      <c r="M48" s="42">
        <f t="shared" si="9"/>
        <v>153402308</v>
      </c>
      <c r="N48" s="42">
        <f t="shared" si="9"/>
        <v>301298598</v>
      </c>
      <c r="O48" s="42">
        <f t="shared" si="9"/>
        <v>65510315</v>
      </c>
      <c r="P48" s="42">
        <f t="shared" si="9"/>
        <v>70625176</v>
      </c>
      <c r="Q48" s="42">
        <f t="shared" si="9"/>
        <v>96383857</v>
      </c>
      <c r="R48" s="42">
        <f t="shared" si="9"/>
        <v>232519348</v>
      </c>
      <c r="S48" s="42">
        <f t="shared" si="9"/>
        <v>64944448</v>
      </c>
      <c r="T48" s="42">
        <f t="shared" si="9"/>
        <v>67301031</v>
      </c>
      <c r="U48" s="42">
        <f t="shared" si="9"/>
        <v>0</v>
      </c>
      <c r="V48" s="42">
        <f t="shared" si="9"/>
        <v>132245479</v>
      </c>
      <c r="W48" s="42">
        <f t="shared" si="9"/>
        <v>812955538</v>
      </c>
      <c r="X48" s="42">
        <f t="shared" si="9"/>
        <v>1188602170</v>
      </c>
      <c r="Y48" s="42">
        <f t="shared" si="9"/>
        <v>-375646632</v>
      </c>
      <c r="Z48" s="43">
        <f>+IF(X48&lt;&gt;0,+(Y48/X48)*100,0)</f>
        <v>-31.60406749047076</v>
      </c>
      <c r="AA48" s="40">
        <f>+AA28+AA32+AA38+AA42+AA47</f>
        <v>1188602170</v>
      </c>
    </row>
    <row r="49" spans="1:27" ht="12.75">
      <c r="A49" s="14" t="s">
        <v>84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419839866</v>
      </c>
      <c r="F49" s="46">
        <f t="shared" si="10"/>
        <v>478183631</v>
      </c>
      <c r="G49" s="46">
        <f t="shared" si="10"/>
        <v>349875938</v>
      </c>
      <c r="H49" s="46">
        <f t="shared" si="10"/>
        <v>-63122110</v>
      </c>
      <c r="I49" s="46">
        <f t="shared" si="10"/>
        <v>-42958435</v>
      </c>
      <c r="J49" s="46">
        <f t="shared" si="10"/>
        <v>243795393</v>
      </c>
      <c r="K49" s="46">
        <f t="shared" si="10"/>
        <v>11356343</v>
      </c>
      <c r="L49" s="46">
        <f t="shared" si="10"/>
        <v>-90346489</v>
      </c>
      <c r="M49" s="46">
        <f t="shared" si="10"/>
        <v>-134603631</v>
      </c>
      <c r="N49" s="46">
        <f t="shared" si="10"/>
        <v>-213593777</v>
      </c>
      <c r="O49" s="46">
        <f t="shared" si="10"/>
        <v>-59002785</v>
      </c>
      <c r="P49" s="46">
        <f t="shared" si="10"/>
        <v>-66182614</v>
      </c>
      <c r="Q49" s="46">
        <f t="shared" si="10"/>
        <v>-96383857</v>
      </c>
      <c r="R49" s="46">
        <f t="shared" si="10"/>
        <v>-221569256</v>
      </c>
      <c r="S49" s="46">
        <f t="shared" si="10"/>
        <v>-64944448</v>
      </c>
      <c r="T49" s="46">
        <f t="shared" si="10"/>
        <v>-63137948</v>
      </c>
      <c r="U49" s="46">
        <f t="shared" si="10"/>
        <v>0</v>
      </c>
      <c r="V49" s="46">
        <f t="shared" si="10"/>
        <v>-128082396</v>
      </c>
      <c r="W49" s="46">
        <f t="shared" si="10"/>
        <v>-319450036</v>
      </c>
      <c r="X49" s="46">
        <f>IF(F25=F48,0,X25-X48)</f>
        <v>478183631</v>
      </c>
      <c r="Y49" s="46">
        <f t="shared" si="10"/>
        <v>-797633667</v>
      </c>
      <c r="Z49" s="47">
        <f>+IF(X49&lt;&gt;0,+(Y49/X49)*100,0)</f>
        <v>-166.80488734671889</v>
      </c>
      <c r="AA49" s="44">
        <f>+AA25-AA48</f>
        <v>478183631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161005595</v>
      </c>
      <c r="D5" s="19">
        <f>SUM(D6:D8)</f>
        <v>0</v>
      </c>
      <c r="E5" s="20">
        <f t="shared" si="0"/>
        <v>174223313</v>
      </c>
      <c r="F5" s="21">
        <f t="shared" si="0"/>
        <v>185971313</v>
      </c>
      <c r="G5" s="21">
        <f t="shared" si="0"/>
        <v>61182726</v>
      </c>
      <c r="H5" s="21">
        <f t="shared" si="0"/>
        <v>4125097</v>
      </c>
      <c r="I5" s="21">
        <f t="shared" si="0"/>
        <v>12272744</v>
      </c>
      <c r="J5" s="21">
        <f t="shared" si="0"/>
        <v>77580567</v>
      </c>
      <c r="K5" s="21">
        <f t="shared" si="0"/>
        <v>2192351</v>
      </c>
      <c r="L5" s="21">
        <f t="shared" si="0"/>
        <v>3157910</v>
      </c>
      <c r="M5" s="21">
        <f t="shared" si="0"/>
        <v>3030360</v>
      </c>
      <c r="N5" s="21">
        <f t="shared" si="0"/>
        <v>8380621</v>
      </c>
      <c r="O5" s="21">
        <f t="shared" si="0"/>
        <v>2176547</v>
      </c>
      <c r="P5" s="21">
        <f t="shared" si="0"/>
        <v>5602657</v>
      </c>
      <c r="Q5" s="21">
        <f t="shared" si="0"/>
        <v>2596274</v>
      </c>
      <c r="R5" s="21">
        <f t="shared" si="0"/>
        <v>10375478</v>
      </c>
      <c r="S5" s="21">
        <f t="shared" si="0"/>
        <v>2272268</v>
      </c>
      <c r="T5" s="21">
        <f t="shared" si="0"/>
        <v>7209243</v>
      </c>
      <c r="U5" s="21">
        <f t="shared" si="0"/>
        <v>0</v>
      </c>
      <c r="V5" s="21">
        <f t="shared" si="0"/>
        <v>9481511</v>
      </c>
      <c r="W5" s="21">
        <f t="shared" si="0"/>
        <v>105818177</v>
      </c>
      <c r="X5" s="21">
        <f t="shared" si="0"/>
        <v>185971313</v>
      </c>
      <c r="Y5" s="21">
        <f t="shared" si="0"/>
        <v>-80153136</v>
      </c>
      <c r="Z5" s="4">
        <f>+IF(X5&lt;&gt;0,+(Y5/X5)*100,0)</f>
        <v>-43.09973119348789</v>
      </c>
      <c r="AA5" s="19">
        <f>SUM(AA6:AA8)</f>
        <v>185971313</v>
      </c>
    </row>
    <row r="6" spans="1:27" ht="12.75">
      <c r="A6" s="5" t="s">
        <v>32</v>
      </c>
      <c r="B6" s="3"/>
      <c r="C6" s="22">
        <v>22899997</v>
      </c>
      <c r="D6" s="22"/>
      <c r="E6" s="23">
        <v>21771313</v>
      </c>
      <c r="F6" s="24">
        <v>31271313</v>
      </c>
      <c r="G6" s="24">
        <v>60969923</v>
      </c>
      <c r="H6" s="24">
        <v>1726291</v>
      </c>
      <c r="I6" s="24">
        <v>1920573</v>
      </c>
      <c r="J6" s="24">
        <v>64616787</v>
      </c>
      <c r="K6" s="24">
        <v>1672774</v>
      </c>
      <c r="L6" s="24">
        <v>2100905</v>
      </c>
      <c r="M6" s="24">
        <v>2679511</v>
      </c>
      <c r="N6" s="24">
        <v>6453190</v>
      </c>
      <c r="O6" s="24">
        <v>1627130</v>
      </c>
      <c r="P6" s="24">
        <v>987570</v>
      </c>
      <c r="Q6" s="24">
        <v>1515379</v>
      </c>
      <c r="R6" s="24">
        <v>4130079</v>
      </c>
      <c r="S6" s="24">
        <v>1548904</v>
      </c>
      <c r="T6" s="24">
        <v>1525534</v>
      </c>
      <c r="U6" s="24"/>
      <c r="V6" s="24">
        <v>3074438</v>
      </c>
      <c r="W6" s="24">
        <v>78274494</v>
      </c>
      <c r="X6" s="24">
        <v>31271313</v>
      </c>
      <c r="Y6" s="24">
        <v>47003181</v>
      </c>
      <c r="Z6" s="6">
        <v>150.31</v>
      </c>
      <c r="AA6" s="22">
        <v>31271313</v>
      </c>
    </row>
    <row r="7" spans="1:27" ht="12.75">
      <c r="A7" s="5" t="s">
        <v>33</v>
      </c>
      <c r="B7" s="3"/>
      <c r="C7" s="25">
        <v>138105598</v>
      </c>
      <c r="D7" s="25"/>
      <c r="E7" s="26">
        <v>152452000</v>
      </c>
      <c r="F7" s="27">
        <v>154700000</v>
      </c>
      <c r="G7" s="27">
        <v>212803</v>
      </c>
      <c r="H7" s="27">
        <v>2398806</v>
      </c>
      <c r="I7" s="27">
        <v>10352171</v>
      </c>
      <c r="J7" s="27">
        <v>12963780</v>
      </c>
      <c r="K7" s="27">
        <v>519577</v>
      </c>
      <c r="L7" s="27">
        <v>1057005</v>
      </c>
      <c r="M7" s="27">
        <v>350849</v>
      </c>
      <c r="N7" s="27">
        <v>1927431</v>
      </c>
      <c r="O7" s="27">
        <v>549417</v>
      </c>
      <c r="P7" s="27">
        <v>4615087</v>
      </c>
      <c r="Q7" s="27">
        <v>1080895</v>
      </c>
      <c r="R7" s="27">
        <v>6245399</v>
      </c>
      <c r="S7" s="27">
        <v>723364</v>
      </c>
      <c r="T7" s="27">
        <v>5683709</v>
      </c>
      <c r="U7" s="27"/>
      <c r="V7" s="27">
        <v>6407073</v>
      </c>
      <c r="W7" s="27">
        <v>27543683</v>
      </c>
      <c r="X7" s="27">
        <v>154700000</v>
      </c>
      <c r="Y7" s="27">
        <v>-127156317</v>
      </c>
      <c r="Z7" s="7">
        <v>-82.2</v>
      </c>
      <c r="AA7" s="25">
        <v>154700000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5088603</v>
      </c>
      <c r="D9" s="19">
        <f>SUM(D10:D14)</f>
        <v>0</v>
      </c>
      <c r="E9" s="20">
        <f t="shared" si="1"/>
        <v>3755497</v>
      </c>
      <c r="F9" s="21">
        <f t="shared" si="1"/>
        <v>5187709</v>
      </c>
      <c r="G9" s="21">
        <f t="shared" si="1"/>
        <v>15981</v>
      </c>
      <c r="H9" s="21">
        <f t="shared" si="1"/>
        <v>8701</v>
      </c>
      <c r="I9" s="21">
        <f t="shared" si="1"/>
        <v>261944</v>
      </c>
      <c r="J9" s="21">
        <f t="shared" si="1"/>
        <v>286626</v>
      </c>
      <c r="K9" s="21">
        <f t="shared" si="1"/>
        <v>183077</v>
      </c>
      <c r="L9" s="21">
        <f t="shared" si="1"/>
        <v>15092</v>
      </c>
      <c r="M9" s="21">
        <f t="shared" si="1"/>
        <v>137152</v>
      </c>
      <c r="N9" s="21">
        <f t="shared" si="1"/>
        <v>335321</v>
      </c>
      <c r="O9" s="21">
        <f t="shared" si="1"/>
        <v>159697</v>
      </c>
      <c r="P9" s="21">
        <f t="shared" si="1"/>
        <v>109673</v>
      </c>
      <c r="Q9" s="21">
        <f t="shared" si="1"/>
        <v>17440</v>
      </c>
      <c r="R9" s="21">
        <f t="shared" si="1"/>
        <v>286810</v>
      </c>
      <c r="S9" s="21">
        <f t="shared" si="1"/>
        <v>15104</v>
      </c>
      <c r="T9" s="21">
        <f t="shared" si="1"/>
        <v>8148</v>
      </c>
      <c r="U9" s="21">
        <f t="shared" si="1"/>
        <v>0</v>
      </c>
      <c r="V9" s="21">
        <f t="shared" si="1"/>
        <v>23252</v>
      </c>
      <c r="W9" s="21">
        <f t="shared" si="1"/>
        <v>932009</v>
      </c>
      <c r="X9" s="21">
        <f t="shared" si="1"/>
        <v>5187709</v>
      </c>
      <c r="Y9" s="21">
        <f t="shared" si="1"/>
        <v>-4255700</v>
      </c>
      <c r="Z9" s="4">
        <f>+IF(X9&lt;&gt;0,+(Y9/X9)*100,0)</f>
        <v>-82.03428526927783</v>
      </c>
      <c r="AA9" s="19">
        <f>SUM(AA10:AA14)</f>
        <v>5187709</v>
      </c>
    </row>
    <row r="10" spans="1:27" ht="12.75">
      <c r="A10" s="5" t="s">
        <v>36</v>
      </c>
      <c r="B10" s="3"/>
      <c r="C10" s="22">
        <v>167645</v>
      </c>
      <c r="D10" s="22"/>
      <c r="E10" s="23">
        <v>1640497</v>
      </c>
      <c r="F10" s="24">
        <v>3072709</v>
      </c>
      <c r="G10" s="24">
        <v>15981</v>
      </c>
      <c r="H10" s="24">
        <v>8701</v>
      </c>
      <c r="I10" s="24">
        <v>11912</v>
      </c>
      <c r="J10" s="24">
        <v>36594</v>
      </c>
      <c r="K10" s="24">
        <v>19864</v>
      </c>
      <c r="L10" s="24">
        <v>15092</v>
      </c>
      <c r="M10" s="24">
        <v>13959</v>
      </c>
      <c r="N10" s="24">
        <v>48915</v>
      </c>
      <c r="O10" s="24">
        <v>11929</v>
      </c>
      <c r="P10" s="24">
        <v>8601</v>
      </c>
      <c r="Q10" s="24">
        <v>16590</v>
      </c>
      <c r="R10" s="24">
        <v>37120</v>
      </c>
      <c r="S10" s="24">
        <v>15104</v>
      </c>
      <c r="T10" s="24">
        <v>8148</v>
      </c>
      <c r="U10" s="24"/>
      <c r="V10" s="24">
        <v>23252</v>
      </c>
      <c r="W10" s="24">
        <v>145881</v>
      </c>
      <c r="X10" s="24">
        <v>3072709</v>
      </c>
      <c r="Y10" s="24">
        <v>-2926828</v>
      </c>
      <c r="Z10" s="6">
        <v>-95.25</v>
      </c>
      <c r="AA10" s="22">
        <v>3072709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4920958</v>
      </c>
      <c r="D12" s="22"/>
      <c r="E12" s="23">
        <v>2115000</v>
      </c>
      <c r="F12" s="24">
        <v>2115000</v>
      </c>
      <c r="G12" s="24"/>
      <c r="H12" s="24"/>
      <c r="I12" s="24">
        <v>250032</v>
      </c>
      <c r="J12" s="24">
        <v>250032</v>
      </c>
      <c r="K12" s="24">
        <v>163213</v>
      </c>
      <c r="L12" s="24"/>
      <c r="M12" s="24">
        <v>123193</v>
      </c>
      <c r="N12" s="24">
        <v>286406</v>
      </c>
      <c r="O12" s="24">
        <v>147768</v>
      </c>
      <c r="P12" s="24">
        <v>101072</v>
      </c>
      <c r="Q12" s="24">
        <v>850</v>
      </c>
      <c r="R12" s="24">
        <v>249690</v>
      </c>
      <c r="S12" s="24"/>
      <c r="T12" s="24"/>
      <c r="U12" s="24"/>
      <c r="V12" s="24"/>
      <c r="W12" s="24">
        <v>786128</v>
      </c>
      <c r="X12" s="24">
        <v>2115000</v>
      </c>
      <c r="Y12" s="24">
        <v>-1328872</v>
      </c>
      <c r="Z12" s="6">
        <v>-62.83</v>
      </c>
      <c r="AA12" s="22">
        <v>2115000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20791231</v>
      </c>
      <c r="D15" s="19">
        <f>SUM(D16:D18)</f>
        <v>0</v>
      </c>
      <c r="E15" s="20">
        <f t="shared" si="2"/>
        <v>42718430</v>
      </c>
      <c r="F15" s="21">
        <f t="shared" si="2"/>
        <v>25935219</v>
      </c>
      <c r="G15" s="21">
        <f t="shared" si="2"/>
        <v>120501</v>
      </c>
      <c r="H15" s="21">
        <f t="shared" si="2"/>
        <v>361144</v>
      </c>
      <c r="I15" s="21">
        <f t="shared" si="2"/>
        <v>93083</v>
      </c>
      <c r="J15" s="21">
        <f t="shared" si="2"/>
        <v>574728</v>
      </c>
      <c r="K15" s="21">
        <f t="shared" si="2"/>
        <v>2112000</v>
      </c>
      <c r="L15" s="21">
        <f t="shared" si="2"/>
        <v>533508</v>
      </c>
      <c r="M15" s="21">
        <f t="shared" si="2"/>
        <v>790704</v>
      </c>
      <c r="N15" s="21">
        <f t="shared" si="2"/>
        <v>3436212</v>
      </c>
      <c r="O15" s="21">
        <f t="shared" si="2"/>
        <v>243918</v>
      </c>
      <c r="P15" s="21">
        <f t="shared" si="2"/>
        <v>4627645</v>
      </c>
      <c r="Q15" s="21">
        <f t="shared" si="2"/>
        <v>17618318</v>
      </c>
      <c r="R15" s="21">
        <f t="shared" si="2"/>
        <v>22489881</v>
      </c>
      <c r="S15" s="21">
        <f t="shared" si="2"/>
        <v>40092</v>
      </c>
      <c r="T15" s="21">
        <f t="shared" si="2"/>
        <v>36956</v>
      </c>
      <c r="U15" s="21">
        <f t="shared" si="2"/>
        <v>0</v>
      </c>
      <c r="V15" s="21">
        <f t="shared" si="2"/>
        <v>77048</v>
      </c>
      <c r="W15" s="21">
        <f t="shared" si="2"/>
        <v>26577869</v>
      </c>
      <c r="X15" s="21">
        <f t="shared" si="2"/>
        <v>25935219</v>
      </c>
      <c r="Y15" s="21">
        <f t="shared" si="2"/>
        <v>642650</v>
      </c>
      <c r="Z15" s="4">
        <f>+IF(X15&lt;&gt;0,+(Y15/X15)*100,0)</f>
        <v>2.4779046592974594</v>
      </c>
      <c r="AA15" s="19">
        <f>SUM(AA16:AA18)</f>
        <v>25935219</v>
      </c>
    </row>
    <row r="16" spans="1:27" ht="12.75">
      <c r="A16" s="5" t="s">
        <v>42</v>
      </c>
      <c r="B16" s="3"/>
      <c r="C16" s="22">
        <v>20791231</v>
      </c>
      <c r="D16" s="22"/>
      <c r="E16" s="23">
        <v>42718430</v>
      </c>
      <c r="F16" s="24">
        <v>25935219</v>
      </c>
      <c r="G16" s="24">
        <v>120501</v>
      </c>
      <c r="H16" s="24">
        <v>361144</v>
      </c>
      <c r="I16" s="24">
        <v>93083</v>
      </c>
      <c r="J16" s="24">
        <v>574728</v>
      </c>
      <c r="K16" s="24">
        <v>2112000</v>
      </c>
      <c r="L16" s="24">
        <v>533508</v>
      </c>
      <c r="M16" s="24">
        <v>790704</v>
      </c>
      <c r="N16" s="24">
        <v>3436212</v>
      </c>
      <c r="O16" s="24">
        <v>243918</v>
      </c>
      <c r="P16" s="24">
        <v>4627645</v>
      </c>
      <c r="Q16" s="24">
        <v>17618318</v>
      </c>
      <c r="R16" s="24">
        <v>22489881</v>
      </c>
      <c r="S16" s="24">
        <v>40092</v>
      </c>
      <c r="T16" s="24">
        <v>36956</v>
      </c>
      <c r="U16" s="24"/>
      <c r="V16" s="24">
        <v>77048</v>
      </c>
      <c r="W16" s="24">
        <v>26577869</v>
      </c>
      <c r="X16" s="24">
        <v>25935219</v>
      </c>
      <c r="Y16" s="24">
        <v>642650</v>
      </c>
      <c r="Z16" s="6">
        <v>2.48</v>
      </c>
      <c r="AA16" s="22">
        <v>25935219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158554172</v>
      </c>
      <c r="D19" s="19">
        <f>SUM(D20:D23)</f>
        <v>0</v>
      </c>
      <c r="E19" s="20">
        <f t="shared" si="3"/>
        <v>157374054</v>
      </c>
      <c r="F19" s="21">
        <f t="shared" si="3"/>
        <v>161760565</v>
      </c>
      <c r="G19" s="21">
        <f t="shared" si="3"/>
        <v>13671079</v>
      </c>
      <c r="H19" s="21">
        <f t="shared" si="3"/>
        <v>13813741</v>
      </c>
      <c r="I19" s="21">
        <f t="shared" si="3"/>
        <v>13911027</v>
      </c>
      <c r="J19" s="21">
        <f t="shared" si="3"/>
        <v>41395847</v>
      </c>
      <c r="K19" s="21">
        <f t="shared" si="3"/>
        <v>14860744</v>
      </c>
      <c r="L19" s="21">
        <f t="shared" si="3"/>
        <v>17141576</v>
      </c>
      <c r="M19" s="21">
        <f t="shared" si="3"/>
        <v>55358572</v>
      </c>
      <c r="N19" s="21">
        <f t="shared" si="3"/>
        <v>87360892</v>
      </c>
      <c r="O19" s="21">
        <f t="shared" si="3"/>
        <v>15861143</v>
      </c>
      <c r="P19" s="21">
        <f t="shared" si="3"/>
        <v>14581952</v>
      </c>
      <c r="Q19" s="21">
        <f t="shared" si="3"/>
        <v>47607269</v>
      </c>
      <c r="R19" s="21">
        <f t="shared" si="3"/>
        <v>78050364</v>
      </c>
      <c r="S19" s="21">
        <f t="shared" si="3"/>
        <v>12802132</v>
      </c>
      <c r="T19" s="21">
        <f t="shared" si="3"/>
        <v>11352600</v>
      </c>
      <c r="U19" s="21">
        <f t="shared" si="3"/>
        <v>0</v>
      </c>
      <c r="V19" s="21">
        <f t="shared" si="3"/>
        <v>24154732</v>
      </c>
      <c r="W19" s="21">
        <f t="shared" si="3"/>
        <v>230961835</v>
      </c>
      <c r="X19" s="21">
        <f t="shared" si="3"/>
        <v>161760565</v>
      </c>
      <c r="Y19" s="21">
        <f t="shared" si="3"/>
        <v>69201270</v>
      </c>
      <c r="Z19" s="4">
        <f>+IF(X19&lt;&gt;0,+(Y19/X19)*100,0)</f>
        <v>42.7800620008962</v>
      </c>
      <c r="AA19" s="19">
        <f>SUM(AA20:AA23)</f>
        <v>161760565</v>
      </c>
    </row>
    <row r="20" spans="1:27" ht="12.75">
      <c r="A20" s="5" t="s">
        <v>46</v>
      </c>
      <c r="B20" s="3"/>
      <c r="C20" s="22">
        <v>116877469</v>
      </c>
      <c r="D20" s="22"/>
      <c r="E20" s="23">
        <v>139466414</v>
      </c>
      <c r="F20" s="24">
        <v>148688663</v>
      </c>
      <c r="G20" s="24">
        <v>8267648</v>
      </c>
      <c r="H20" s="24">
        <v>10269153</v>
      </c>
      <c r="I20" s="24">
        <v>10889549</v>
      </c>
      <c r="J20" s="24">
        <v>29426350</v>
      </c>
      <c r="K20" s="24">
        <v>11326710</v>
      </c>
      <c r="L20" s="24">
        <v>13411907</v>
      </c>
      <c r="M20" s="24">
        <v>51756836</v>
      </c>
      <c r="N20" s="24">
        <v>76495453</v>
      </c>
      <c r="O20" s="24">
        <v>11951001</v>
      </c>
      <c r="P20" s="24">
        <v>10909929</v>
      </c>
      <c r="Q20" s="24">
        <v>44363394</v>
      </c>
      <c r="R20" s="24">
        <v>67224324</v>
      </c>
      <c r="S20" s="24">
        <v>9112650</v>
      </c>
      <c r="T20" s="24">
        <v>7260309</v>
      </c>
      <c r="U20" s="24"/>
      <c r="V20" s="24">
        <v>16372959</v>
      </c>
      <c r="W20" s="24">
        <v>189519086</v>
      </c>
      <c r="X20" s="24">
        <v>148688663</v>
      </c>
      <c r="Y20" s="24">
        <v>40830423</v>
      </c>
      <c r="Z20" s="6">
        <v>27.46</v>
      </c>
      <c r="AA20" s="22">
        <v>148688663</v>
      </c>
    </row>
    <row r="21" spans="1:27" ht="12.75">
      <c r="A21" s="5" t="s">
        <v>47</v>
      </c>
      <c r="B21" s="3"/>
      <c r="C21" s="22">
        <v>28739750</v>
      </c>
      <c r="D21" s="22"/>
      <c r="E21" s="23"/>
      <c r="F21" s="24"/>
      <c r="G21" s="24">
        <v>3943939</v>
      </c>
      <c r="H21" s="24">
        <v>2384812</v>
      </c>
      <c r="I21" s="24">
        <v>2135087</v>
      </c>
      <c r="J21" s="24">
        <v>8463838</v>
      </c>
      <c r="K21" s="24">
        <v>2351042</v>
      </c>
      <c r="L21" s="24">
        <v>2541727</v>
      </c>
      <c r="M21" s="24">
        <v>2421105</v>
      </c>
      <c r="N21" s="24">
        <v>7313874</v>
      </c>
      <c r="O21" s="24">
        <v>2757913</v>
      </c>
      <c r="P21" s="24">
        <v>2516756</v>
      </c>
      <c r="Q21" s="24">
        <v>2137592</v>
      </c>
      <c r="R21" s="24">
        <v>7412261</v>
      </c>
      <c r="S21" s="24">
        <v>2506930</v>
      </c>
      <c r="T21" s="24">
        <v>2906374</v>
      </c>
      <c r="U21" s="24"/>
      <c r="V21" s="24">
        <v>5413304</v>
      </c>
      <c r="W21" s="24">
        <v>28603277</v>
      </c>
      <c r="X21" s="24"/>
      <c r="Y21" s="24">
        <v>28603277</v>
      </c>
      <c r="Z21" s="6"/>
      <c r="AA21" s="22"/>
    </row>
    <row r="22" spans="1:27" ht="12.75">
      <c r="A22" s="5" t="s">
        <v>48</v>
      </c>
      <c r="B22" s="3"/>
      <c r="C22" s="25">
        <v>1047392</v>
      </c>
      <c r="D22" s="25"/>
      <c r="E22" s="26"/>
      <c r="F22" s="27"/>
      <c r="G22" s="27">
        <v>86266</v>
      </c>
      <c r="H22" s="27">
        <v>87373</v>
      </c>
      <c r="I22" s="27">
        <v>86772</v>
      </c>
      <c r="J22" s="27">
        <v>260411</v>
      </c>
      <c r="K22" s="27">
        <v>86990</v>
      </c>
      <c r="L22" s="27">
        <v>87906</v>
      </c>
      <c r="M22" s="27">
        <v>89511</v>
      </c>
      <c r="N22" s="27">
        <v>264407</v>
      </c>
      <c r="O22" s="27">
        <v>89793</v>
      </c>
      <c r="P22" s="27">
        <v>88966</v>
      </c>
      <c r="Q22" s="27">
        <v>91273</v>
      </c>
      <c r="R22" s="27">
        <v>270032</v>
      </c>
      <c r="S22" s="27">
        <v>86658</v>
      </c>
      <c r="T22" s="27">
        <v>89635</v>
      </c>
      <c r="U22" s="27"/>
      <c r="V22" s="27">
        <v>176293</v>
      </c>
      <c r="W22" s="27">
        <v>971143</v>
      </c>
      <c r="X22" s="27"/>
      <c r="Y22" s="27">
        <v>971143</v>
      </c>
      <c r="Z22" s="7"/>
      <c r="AA22" s="25"/>
    </row>
    <row r="23" spans="1:27" ht="12.75">
      <c r="A23" s="5" t="s">
        <v>49</v>
      </c>
      <c r="B23" s="3"/>
      <c r="C23" s="22">
        <v>11889561</v>
      </c>
      <c r="D23" s="22"/>
      <c r="E23" s="23">
        <v>17907640</v>
      </c>
      <c r="F23" s="24">
        <v>13071902</v>
      </c>
      <c r="G23" s="24">
        <v>1373226</v>
      </c>
      <c r="H23" s="24">
        <v>1072403</v>
      </c>
      <c r="I23" s="24">
        <v>799619</v>
      </c>
      <c r="J23" s="24">
        <v>3245248</v>
      </c>
      <c r="K23" s="24">
        <v>1096002</v>
      </c>
      <c r="L23" s="24">
        <v>1100036</v>
      </c>
      <c r="M23" s="24">
        <v>1091120</v>
      </c>
      <c r="N23" s="24">
        <v>3287158</v>
      </c>
      <c r="O23" s="24">
        <v>1062436</v>
      </c>
      <c r="P23" s="24">
        <v>1066301</v>
      </c>
      <c r="Q23" s="24">
        <v>1015010</v>
      </c>
      <c r="R23" s="24">
        <v>3143747</v>
      </c>
      <c r="S23" s="24">
        <v>1095894</v>
      </c>
      <c r="T23" s="24">
        <v>1096282</v>
      </c>
      <c r="U23" s="24"/>
      <c r="V23" s="24">
        <v>2192176</v>
      </c>
      <c r="W23" s="24">
        <v>11868329</v>
      </c>
      <c r="X23" s="24">
        <v>13071902</v>
      </c>
      <c r="Y23" s="24">
        <v>-1203573</v>
      </c>
      <c r="Z23" s="6">
        <v>-9.21</v>
      </c>
      <c r="AA23" s="22">
        <v>13071902</v>
      </c>
    </row>
    <row r="24" spans="1:27" ht="12.75">
      <c r="A24" s="2" t="s">
        <v>50</v>
      </c>
      <c r="B24" s="8" t="s">
        <v>51</v>
      </c>
      <c r="C24" s="19">
        <v>1615952</v>
      </c>
      <c r="D24" s="19"/>
      <c r="E24" s="20"/>
      <c r="F24" s="21"/>
      <c r="G24" s="21">
        <v>1149</v>
      </c>
      <c r="H24" s="21">
        <v>368</v>
      </c>
      <c r="I24" s="21">
        <v>514</v>
      </c>
      <c r="J24" s="21">
        <v>2031</v>
      </c>
      <c r="K24" s="21">
        <v>349975</v>
      </c>
      <c r="L24" s="21">
        <v>28850</v>
      </c>
      <c r="M24" s="21">
        <v>16925</v>
      </c>
      <c r="N24" s="21">
        <v>395750</v>
      </c>
      <c r="O24" s="21">
        <v>117497</v>
      </c>
      <c r="P24" s="21">
        <v>10298</v>
      </c>
      <c r="Q24" s="21">
        <v>68010</v>
      </c>
      <c r="R24" s="21">
        <v>195805</v>
      </c>
      <c r="S24" s="21"/>
      <c r="T24" s="21"/>
      <c r="U24" s="21"/>
      <c r="V24" s="21"/>
      <c r="W24" s="21">
        <v>593586</v>
      </c>
      <c r="X24" s="21"/>
      <c r="Y24" s="21">
        <v>593586</v>
      </c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347055553</v>
      </c>
      <c r="D25" s="40">
        <f>+D5+D9+D15+D19+D24</f>
        <v>0</v>
      </c>
      <c r="E25" s="41">
        <f t="shared" si="4"/>
        <v>378071294</v>
      </c>
      <c r="F25" s="42">
        <f t="shared" si="4"/>
        <v>378854806</v>
      </c>
      <c r="G25" s="42">
        <f t="shared" si="4"/>
        <v>74991436</v>
      </c>
      <c r="H25" s="42">
        <f t="shared" si="4"/>
        <v>18309051</v>
      </c>
      <c r="I25" s="42">
        <f t="shared" si="4"/>
        <v>26539312</v>
      </c>
      <c r="J25" s="42">
        <f t="shared" si="4"/>
        <v>119839799</v>
      </c>
      <c r="K25" s="42">
        <f t="shared" si="4"/>
        <v>19698147</v>
      </c>
      <c r="L25" s="42">
        <f t="shared" si="4"/>
        <v>20876936</v>
      </c>
      <c r="M25" s="42">
        <f t="shared" si="4"/>
        <v>59333713</v>
      </c>
      <c r="N25" s="42">
        <f t="shared" si="4"/>
        <v>99908796</v>
      </c>
      <c r="O25" s="42">
        <f t="shared" si="4"/>
        <v>18558802</v>
      </c>
      <c r="P25" s="42">
        <f t="shared" si="4"/>
        <v>24932225</v>
      </c>
      <c r="Q25" s="42">
        <f t="shared" si="4"/>
        <v>67907311</v>
      </c>
      <c r="R25" s="42">
        <f t="shared" si="4"/>
        <v>111398338</v>
      </c>
      <c r="S25" s="42">
        <f t="shared" si="4"/>
        <v>15129596</v>
      </c>
      <c r="T25" s="42">
        <f t="shared" si="4"/>
        <v>18606947</v>
      </c>
      <c r="U25" s="42">
        <f t="shared" si="4"/>
        <v>0</v>
      </c>
      <c r="V25" s="42">
        <f t="shared" si="4"/>
        <v>33736543</v>
      </c>
      <c r="W25" s="42">
        <f t="shared" si="4"/>
        <v>364883476</v>
      </c>
      <c r="X25" s="42">
        <f t="shared" si="4"/>
        <v>378854806</v>
      </c>
      <c r="Y25" s="42">
        <f t="shared" si="4"/>
        <v>-13971330</v>
      </c>
      <c r="Z25" s="43">
        <f>+IF(X25&lt;&gt;0,+(Y25/X25)*100,0)</f>
        <v>-3.687779534199706</v>
      </c>
      <c r="AA25" s="40">
        <f>+AA5+AA9+AA15+AA19+AA24</f>
        <v>378854806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153451715</v>
      </c>
      <c r="D28" s="19">
        <f>SUM(D29:D31)</f>
        <v>0</v>
      </c>
      <c r="E28" s="20">
        <f t="shared" si="5"/>
        <v>151890080</v>
      </c>
      <c r="F28" s="21">
        <f t="shared" si="5"/>
        <v>157060892</v>
      </c>
      <c r="G28" s="21">
        <f t="shared" si="5"/>
        <v>119432</v>
      </c>
      <c r="H28" s="21">
        <f t="shared" si="5"/>
        <v>1910253</v>
      </c>
      <c r="I28" s="21">
        <f t="shared" si="5"/>
        <v>1761467</v>
      </c>
      <c r="J28" s="21">
        <f t="shared" si="5"/>
        <v>3791152</v>
      </c>
      <c r="K28" s="21">
        <f t="shared" si="5"/>
        <v>2211167</v>
      </c>
      <c r="L28" s="21">
        <f t="shared" si="5"/>
        <v>2324579</v>
      </c>
      <c r="M28" s="21">
        <f t="shared" si="5"/>
        <v>4730882</v>
      </c>
      <c r="N28" s="21">
        <f t="shared" si="5"/>
        <v>9266628</v>
      </c>
      <c r="O28" s="21">
        <f t="shared" si="5"/>
        <v>842801</v>
      </c>
      <c r="P28" s="21">
        <f t="shared" si="5"/>
        <v>45029508</v>
      </c>
      <c r="Q28" s="21">
        <f t="shared" si="5"/>
        <v>3161395</v>
      </c>
      <c r="R28" s="21">
        <f t="shared" si="5"/>
        <v>49033704</v>
      </c>
      <c r="S28" s="21">
        <f t="shared" si="5"/>
        <v>439013</v>
      </c>
      <c r="T28" s="21">
        <f t="shared" si="5"/>
        <v>2056933</v>
      </c>
      <c r="U28" s="21">
        <f t="shared" si="5"/>
        <v>0</v>
      </c>
      <c r="V28" s="21">
        <f t="shared" si="5"/>
        <v>2495946</v>
      </c>
      <c r="W28" s="21">
        <f t="shared" si="5"/>
        <v>64587430</v>
      </c>
      <c r="X28" s="21">
        <f t="shared" si="5"/>
        <v>157060892</v>
      </c>
      <c r="Y28" s="21">
        <f t="shared" si="5"/>
        <v>-92473462</v>
      </c>
      <c r="Z28" s="4">
        <f>+IF(X28&lt;&gt;0,+(Y28/X28)*100,0)</f>
        <v>-58.87745881387201</v>
      </c>
      <c r="AA28" s="19">
        <f>SUM(AA29:AA31)</f>
        <v>157060892</v>
      </c>
    </row>
    <row r="29" spans="1:27" ht="12.75">
      <c r="A29" s="5" t="s">
        <v>32</v>
      </c>
      <c r="B29" s="3"/>
      <c r="C29" s="22">
        <v>75976274</v>
      </c>
      <c r="D29" s="22"/>
      <c r="E29" s="23">
        <v>97257769</v>
      </c>
      <c r="F29" s="24">
        <v>95290582</v>
      </c>
      <c r="G29" s="24">
        <v>81915</v>
      </c>
      <c r="H29" s="24">
        <v>715157</v>
      </c>
      <c r="I29" s="24">
        <v>457324</v>
      </c>
      <c r="J29" s="24">
        <v>1254396</v>
      </c>
      <c r="K29" s="24">
        <v>755124</v>
      </c>
      <c r="L29" s="24">
        <v>827660</v>
      </c>
      <c r="M29" s="24">
        <v>1036053</v>
      </c>
      <c r="N29" s="24">
        <v>2618837</v>
      </c>
      <c r="O29" s="24">
        <v>401911</v>
      </c>
      <c r="P29" s="24">
        <v>16670442</v>
      </c>
      <c r="Q29" s="24">
        <v>1271316</v>
      </c>
      <c r="R29" s="24">
        <v>18343669</v>
      </c>
      <c r="S29" s="24">
        <v>319101</v>
      </c>
      <c r="T29" s="24">
        <v>81270</v>
      </c>
      <c r="U29" s="24"/>
      <c r="V29" s="24">
        <v>400371</v>
      </c>
      <c r="W29" s="24">
        <v>22617273</v>
      </c>
      <c r="X29" s="24">
        <v>95290582</v>
      </c>
      <c r="Y29" s="24">
        <v>-72673309</v>
      </c>
      <c r="Z29" s="6">
        <v>-76.26</v>
      </c>
      <c r="AA29" s="22">
        <v>95290582</v>
      </c>
    </row>
    <row r="30" spans="1:27" ht="12.75">
      <c r="A30" s="5" t="s">
        <v>33</v>
      </c>
      <c r="B30" s="3"/>
      <c r="C30" s="25">
        <v>76985926</v>
      </c>
      <c r="D30" s="25"/>
      <c r="E30" s="26">
        <v>52460261</v>
      </c>
      <c r="F30" s="27">
        <v>59598260</v>
      </c>
      <c r="G30" s="27">
        <v>37517</v>
      </c>
      <c r="H30" s="27">
        <v>1195096</v>
      </c>
      <c r="I30" s="27">
        <v>1230147</v>
      </c>
      <c r="J30" s="27">
        <v>2462760</v>
      </c>
      <c r="K30" s="27">
        <v>1450805</v>
      </c>
      <c r="L30" s="27">
        <v>1496919</v>
      </c>
      <c r="M30" s="27">
        <v>3634529</v>
      </c>
      <c r="N30" s="27">
        <v>6582253</v>
      </c>
      <c r="O30" s="27">
        <v>440890</v>
      </c>
      <c r="P30" s="27">
        <v>28241904</v>
      </c>
      <c r="Q30" s="27">
        <v>1890079</v>
      </c>
      <c r="R30" s="27">
        <v>30572873</v>
      </c>
      <c r="S30" s="27">
        <v>119912</v>
      </c>
      <c r="T30" s="27">
        <v>1867663</v>
      </c>
      <c r="U30" s="27"/>
      <c r="V30" s="27">
        <v>1987575</v>
      </c>
      <c r="W30" s="27">
        <v>41605461</v>
      </c>
      <c r="X30" s="27">
        <v>59598260</v>
      </c>
      <c r="Y30" s="27">
        <v>-17992799</v>
      </c>
      <c r="Z30" s="7">
        <v>-30.19</v>
      </c>
      <c r="AA30" s="25">
        <v>59598260</v>
      </c>
    </row>
    <row r="31" spans="1:27" ht="12.75">
      <c r="A31" s="5" t="s">
        <v>34</v>
      </c>
      <c r="B31" s="3"/>
      <c r="C31" s="22">
        <v>489515</v>
      </c>
      <c r="D31" s="22"/>
      <c r="E31" s="23">
        <v>2172050</v>
      </c>
      <c r="F31" s="24">
        <v>2172050</v>
      </c>
      <c r="G31" s="24"/>
      <c r="H31" s="24"/>
      <c r="I31" s="24">
        <v>73996</v>
      </c>
      <c r="J31" s="24">
        <v>73996</v>
      </c>
      <c r="K31" s="24">
        <v>5238</v>
      </c>
      <c r="L31" s="24"/>
      <c r="M31" s="24">
        <v>60300</v>
      </c>
      <c r="N31" s="24">
        <v>65538</v>
      </c>
      <c r="O31" s="24"/>
      <c r="P31" s="24">
        <v>117162</v>
      </c>
      <c r="Q31" s="24"/>
      <c r="R31" s="24">
        <v>117162</v>
      </c>
      <c r="S31" s="24"/>
      <c r="T31" s="24">
        <v>108000</v>
      </c>
      <c r="U31" s="24"/>
      <c r="V31" s="24">
        <v>108000</v>
      </c>
      <c r="W31" s="24">
        <v>364696</v>
      </c>
      <c r="X31" s="24">
        <v>2172050</v>
      </c>
      <c r="Y31" s="24">
        <v>-1807354</v>
      </c>
      <c r="Z31" s="6">
        <v>-83.21</v>
      </c>
      <c r="AA31" s="22">
        <v>2172050</v>
      </c>
    </row>
    <row r="32" spans="1:27" ht="12.75">
      <c r="A32" s="2" t="s">
        <v>35</v>
      </c>
      <c r="B32" s="3"/>
      <c r="C32" s="19">
        <f aca="true" t="shared" si="6" ref="C32:Y32">SUM(C33:C37)</f>
        <v>42365383</v>
      </c>
      <c r="D32" s="19">
        <f>SUM(D33:D37)</f>
        <v>0</v>
      </c>
      <c r="E32" s="20">
        <f t="shared" si="6"/>
        <v>30372631</v>
      </c>
      <c r="F32" s="21">
        <f t="shared" si="6"/>
        <v>26419212</v>
      </c>
      <c r="G32" s="21">
        <f t="shared" si="6"/>
        <v>3073</v>
      </c>
      <c r="H32" s="21">
        <f t="shared" si="6"/>
        <v>46741</v>
      </c>
      <c r="I32" s="21">
        <f t="shared" si="6"/>
        <v>55312</v>
      </c>
      <c r="J32" s="21">
        <f t="shared" si="6"/>
        <v>105126</v>
      </c>
      <c r="K32" s="21">
        <f t="shared" si="6"/>
        <v>208993</v>
      </c>
      <c r="L32" s="21">
        <f t="shared" si="6"/>
        <v>116318</v>
      </c>
      <c r="M32" s="21">
        <f t="shared" si="6"/>
        <v>67071</v>
      </c>
      <c r="N32" s="21">
        <f t="shared" si="6"/>
        <v>392382</v>
      </c>
      <c r="O32" s="21">
        <f t="shared" si="6"/>
        <v>135204</v>
      </c>
      <c r="P32" s="21">
        <f t="shared" si="6"/>
        <v>25876025</v>
      </c>
      <c r="Q32" s="21">
        <f t="shared" si="6"/>
        <v>71362</v>
      </c>
      <c r="R32" s="21">
        <f t="shared" si="6"/>
        <v>26082591</v>
      </c>
      <c r="S32" s="21">
        <f t="shared" si="6"/>
        <v>24550</v>
      </c>
      <c r="T32" s="21">
        <f t="shared" si="6"/>
        <v>16633</v>
      </c>
      <c r="U32" s="21">
        <f t="shared" si="6"/>
        <v>0</v>
      </c>
      <c r="V32" s="21">
        <f t="shared" si="6"/>
        <v>41183</v>
      </c>
      <c r="W32" s="21">
        <f t="shared" si="6"/>
        <v>26621282</v>
      </c>
      <c r="X32" s="21">
        <f t="shared" si="6"/>
        <v>26419212</v>
      </c>
      <c r="Y32" s="21">
        <f t="shared" si="6"/>
        <v>202070</v>
      </c>
      <c r="Z32" s="4">
        <f>+IF(X32&lt;&gt;0,+(Y32/X32)*100,0)</f>
        <v>0.7648600571432638</v>
      </c>
      <c r="AA32" s="19">
        <f>SUM(AA33:AA37)</f>
        <v>26419212</v>
      </c>
    </row>
    <row r="33" spans="1:27" ht="12.75">
      <c r="A33" s="5" t="s">
        <v>36</v>
      </c>
      <c r="B33" s="3"/>
      <c r="C33" s="22">
        <v>7356</v>
      </c>
      <c r="D33" s="22"/>
      <c r="E33" s="23">
        <v>15535005</v>
      </c>
      <c r="F33" s="24">
        <v>12581586</v>
      </c>
      <c r="G33" s="24"/>
      <c r="H33" s="24">
        <v>1898</v>
      </c>
      <c r="I33" s="24"/>
      <c r="J33" s="24">
        <v>1898</v>
      </c>
      <c r="K33" s="24"/>
      <c r="L33" s="24"/>
      <c r="M33" s="24"/>
      <c r="N33" s="24"/>
      <c r="O33" s="24"/>
      <c r="P33" s="24">
        <v>225</v>
      </c>
      <c r="Q33" s="24">
        <v>2193</v>
      </c>
      <c r="R33" s="24">
        <v>2418</v>
      </c>
      <c r="S33" s="24"/>
      <c r="T33" s="24"/>
      <c r="U33" s="24"/>
      <c r="V33" s="24"/>
      <c r="W33" s="24">
        <v>4316</v>
      </c>
      <c r="X33" s="24">
        <v>12581586</v>
      </c>
      <c r="Y33" s="24">
        <v>-12577270</v>
      </c>
      <c r="Z33" s="6">
        <v>-99.97</v>
      </c>
      <c r="AA33" s="22">
        <v>12581586</v>
      </c>
    </row>
    <row r="34" spans="1:27" ht="12.75">
      <c r="A34" s="5" t="s">
        <v>37</v>
      </c>
      <c r="B34" s="3"/>
      <c r="C34" s="22">
        <v>19501861</v>
      </c>
      <c r="D34" s="22"/>
      <c r="E34" s="23">
        <v>4767676</v>
      </c>
      <c r="F34" s="24">
        <v>4767676</v>
      </c>
      <c r="G34" s="24"/>
      <c r="H34" s="24">
        <v>19203</v>
      </c>
      <c r="I34" s="24">
        <v>38834</v>
      </c>
      <c r="J34" s="24">
        <v>58037</v>
      </c>
      <c r="K34" s="24">
        <v>83053</v>
      </c>
      <c r="L34" s="24">
        <v>18500</v>
      </c>
      <c r="M34" s="24">
        <v>47993</v>
      </c>
      <c r="N34" s="24">
        <v>149546</v>
      </c>
      <c r="O34" s="24">
        <v>124724</v>
      </c>
      <c r="P34" s="24">
        <v>12088201</v>
      </c>
      <c r="Q34" s="24">
        <v>23007</v>
      </c>
      <c r="R34" s="24">
        <v>12235932</v>
      </c>
      <c r="S34" s="24"/>
      <c r="T34" s="24"/>
      <c r="U34" s="24"/>
      <c r="V34" s="24"/>
      <c r="W34" s="24">
        <v>12443515</v>
      </c>
      <c r="X34" s="24">
        <v>4767676</v>
      </c>
      <c r="Y34" s="24">
        <v>7675839</v>
      </c>
      <c r="Z34" s="6">
        <v>161</v>
      </c>
      <c r="AA34" s="22">
        <v>4767676</v>
      </c>
    </row>
    <row r="35" spans="1:27" ht="12.75">
      <c r="A35" s="5" t="s">
        <v>38</v>
      </c>
      <c r="B35" s="3"/>
      <c r="C35" s="22">
        <v>20506846</v>
      </c>
      <c r="D35" s="22"/>
      <c r="E35" s="23">
        <v>8340424</v>
      </c>
      <c r="F35" s="24">
        <v>7340424</v>
      </c>
      <c r="G35" s="24">
        <v>1605</v>
      </c>
      <c r="H35" s="24">
        <v>11216</v>
      </c>
      <c r="I35" s="24">
        <v>8849</v>
      </c>
      <c r="J35" s="24">
        <v>21670</v>
      </c>
      <c r="K35" s="24">
        <v>116855</v>
      </c>
      <c r="L35" s="24">
        <v>72203</v>
      </c>
      <c r="M35" s="24">
        <v>9688</v>
      </c>
      <c r="N35" s="24">
        <v>198746</v>
      </c>
      <c r="O35" s="24">
        <v>4009</v>
      </c>
      <c r="P35" s="24">
        <v>12357260</v>
      </c>
      <c r="Q35" s="24">
        <v>42484</v>
      </c>
      <c r="R35" s="24">
        <v>12403753</v>
      </c>
      <c r="S35" s="24">
        <v>948</v>
      </c>
      <c r="T35" s="24">
        <v>5331</v>
      </c>
      <c r="U35" s="24"/>
      <c r="V35" s="24">
        <v>6279</v>
      </c>
      <c r="W35" s="24">
        <v>12630448</v>
      </c>
      <c r="X35" s="24">
        <v>7340424</v>
      </c>
      <c r="Y35" s="24">
        <v>5290024</v>
      </c>
      <c r="Z35" s="6">
        <v>72.07</v>
      </c>
      <c r="AA35" s="22">
        <v>7340424</v>
      </c>
    </row>
    <row r="36" spans="1:27" ht="12.75">
      <c r="A36" s="5" t="s">
        <v>39</v>
      </c>
      <c r="B36" s="3"/>
      <c r="C36" s="22">
        <v>2349320</v>
      </c>
      <c r="D36" s="22"/>
      <c r="E36" s="23">
        <v>1729526</v>
      </c>
      <c r="F36" s="24">
        <v>1729526</v>
      </c>
      <c r="G36" s="24">
        <v>1468</v>
      </c>
      <c r="H36" s="24">
        <v>14424</v>
      </c>
      <c r="I36" s="24">
        <v>7629</v>
      </c>
      <c r="J36" s="24">
        <v>23521</v>
      </c>
      <c r="K36" s="24">
        <v>9085</v>
      </c>
      <c r="L36" s="24">
        <v>25615</v>
      </c>
      <c r="M36" s="24">
        <v>9390</v>
      </c>
      <c r="N36" s="24">
        <v>44090</v>
      </c>
      <c r="O36" s="24">
        <v>6471</v>
      </c>
      <c r="P36" s="24">
        <v>1430339</v>
      </c>
      <c r="Q36" s="24">
        <v>3678</v>
      </c>
      <c r="R36" s="24">
        <v>1440488</v>
      </c>
      <c r="S36" s="24">
        <v>23602</v>
      </c>
      <c r="T36" s="24">
        <v>11302</v>
      </c>
      <c r="U36" s="24"/>
      <c r="V36" s="24">
        <v>34904</v>
      </c>
      <c r="W36" s="24">
        <v>1543003</v>
      </c>
      <c r="X36" s="24">
        <v>1729526</v>
      </c>
      <c r="Y36" s="24">
        <v>-186523</v>
      </c>
      <c r="Z36" s="6">
        <v>-10.78</v>
      </c>
      <c r="AA36" s="22">
        <v>1729526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23903282</v>
      </c>
      <c r="D38" s="19">
        <f>SUM(D39:D41)</f>
        <v>0</v>
      </c>
      <c r="E38" s="20">
        <f t="shared" si="7"/>
        <v>30070573</v>
      </c>
      <c r="F38" s="21">
        <f t="shared" si="7"/>
        <v>30070573</v>
      </c>
      <c r="G38" s="21">
        <f t="shared" si="7"/>
        <v>8760</v>
      </c>
      <c r="H38" s="21">
        <f t="shared" si="7"/>
        <v>96127</v>
      </c>
      <c r="I38" s="21">
        <f t="shared" si="7"/>
        <v>129897</v>
      </c>
      <c r="J38" s="21">
        <f t="shared" si="7"/>
        <v>234784</v>
      </c>
      <c r="K38" s="21">
        <f t="shared" si="7"/>
        <v>66364</v>
      </c>
      <c r="L38" s="21">
        <f t="shared" si="7"/>
        <v>93628</v>
      </c>
      <c r="M38" s="21">
        <f t="shared" si="7"/>
        <v>27977</v>
      </c>
      <c r="N38" s="21">
        <f t="shared" si="7"/>
        <v>187969</v>
      </c>
      <c r="O38" s="21">
        <f t="shared" si="7"/>
        <v>180286</v>
      </c>
      <c r="P38" s="21">
        <f t="shared" si="7"/>
        <v>13609221</v>
      </c>
      <c r="Q38" s="21">
        <f t="shared" si="7"/>
        <v>68037</v>
      </c>
      <c r="R38" s="21">
        <f t="shared" si="7"/>
        <v>13857544</v>
      </c>
      <c r="S38" s="21">
        <f t="shared" si="7"/>
        <v>200585</v>
      </c>
      <c r="T38" s="21">
        <f t="shared" si="7"/>
        <v>13253</v>
      </c>
      <c r="U38" s="21">
        <f t="shared" si="7"/>
        <v>0</v>
      </c>
      <c r="V38" s="21">
        <f t="shared" si="7"/>
        <v>213838</v>
      </c>
      <c r="W38" s="21">
        <f t="shared" si="7"/>
        <v>14494135</v>
      </c>
      <c r="X38" s="21">
        <f t="shared" si="7"/>
        <v>30070573</v>
      </c>
      <c r="Y38" s="21">
        <f t="shared" si="7"/>
        <v>-15576438</v>
      </c>
      <c r="Z38" s="4">
        <f>+IF(X38&lt;&gt;0,+(Y38/X38)*100,0)</f>
        <v>-51.79960488282016</v>
      </c>
      <c r="AA38" s="19">
        <f>SUM(AA39:AA41)</f>
        <v>30070573</v>
      </c>
    </row>
    <row r="39" spans="1:27" ht="12.75">
      <c r="A39" s="5" t="s">
        <v>42</v>
      </c>
      <c r="B39" s="3"/>
      <c r="C39" s="22">
        <v>12773677</v>
      </c>
      <c r="D39" s="22"/>
      <c r="E39" s="23">
        <v>24724951</v>
      </c>
      <c r="F39" s="24">
        <v>24724951</v>
      </c>
      <c r="G39" s="24">
        <v>3227</v>
      </c>
      <c r="H39" s="24">
        <v>67359</v>
      </c>
      <c r="I39" s="24">
        <v>122024</v>
      </c>
      <c r="J39" s="24">
        <v>192610</v>
      </c>
      <c r="K39" s="24">
        <v>41066</v>
      </c>
      <c r="L39" s="24">
        <v>56867</v>
      </c>
      <c r="M39" s="24">
        <v>24848</v>
      </c>
      <c r="N39" s="24">
        <v>122781</v>
      </c>
      <c r="O39" s="24">
        <v>133891</v>
      </c>
      <c r="P39" s="24">
        <v>7593089</v>
      </c>
      <c r="Q39" s="24">
        <v>48905</v>
      </c>
      <c r="R39" s="24">
        <v>7775885</v>
      </c>
      <c r="S39" s="24">
        <v>195649</v>
      </c>
      <c r="T39" s="24">
        <v>11957</v>
      </c>
      <c r="U39" s="24"/>
      <c r="V39" s="24">
        <v>207606</v>
      </c>
      <c r="W39" s="24">
        <v>8298882</v>
      </c>
      <c r="X39" s="24">
        <v>24724951</v>
      </c>
      <c r="Y39" s="24">
        <v>-16426069</v>
      </c>
      <c r="Z39" s="6">
        <v>-66.44</v>
      </c>
      <c r="AA39" s="22">
        <v>24724951</v>
      </c>
    </row>
    <row r="40" spans="1:27" ht="12.75">
      <c r="A40" s="5" t="s">
        <v>43</v>
      </c>
      <c r="B40" s="3"/>
      <c r="C40" s="22">
        <v>11129605</v>
      </c>
      <c r="D40" s="22"/>
      <c r="E40" s="23">
        <v>5345622</v>
      </c>
      <c r="F40" s="24">
        <v>5345622</v>
      </c>
      <c r="G40" s="24">
        <v>5533</v>
      </c>
      <c r="H40" s="24">
        <v>28768</v>
      </c>
      <c r="I40" s="24">
        <v>7873</v>
      </c>
      <c r="J40" s="24">
        <v>42174</v>
      </c>
      <c r="K40" s="24">
        <v>25298</v>
      </c>
      <c r="L40" s="24">
        <v>36761</v>
      </c>
      <c r="M40" s="24">
        <v>3129</v>
      </c>
      <c r="N40" s="24">
        <v>65188</v>
      </c>
      <c r="O40" s="24">
        <v>46395</v>
      </c>
      <c r="P40" s="24">
        <v>6016132</v>
      </c>
      <c r="Q40" s="24">
        <v>19132</v>
      </c>
      <c r="R40" s="24">
        <v>6081659</v>
      </c>
      <c r="S40" s="24">
        <v>4936</v>
      </c>
      <c r="T40" s="24">
        <v>1296</v>
      </c>
      <c r="U40" s="24"/>
      <c r="V40" s="24">
        <v>6232</v>
      </c>
      <c r="W40" s="24">
        <v>6195253</v>
      </c>
      <c r="X40" s="24">
        <v>5345622</v>
      </c>
      <c r="Y40" s="24">
        <v>849631</v>
      </c>
      <c r="Z40" s="6">
        <v>15.89</v>
      </c>
      <c r="AA40" s="22">
        <v>5345622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163677641</v>
      </c>
      <c r="D42" s="19">
        <f>SUM(D43:D46)</f>
        <v>0</v>
      </c>
      <c r="E42" s="20">
        <f t="shared" si="8"/>
        <v>117750461</v>
      </c>
      <c r="F42" s="21">
        <f t="shared" si="8"/>
        <v>133935189</v>
      </c>
      <c r="G42" s="21">
        <f t="shared" si="8"/>
        <v>6235</v>
      </c>
      <c r="H42" s="21">
        <f t="shared" si="8"/>
        <v>401384</v>
      </c>
      <c r="I42" s="21">
        <f t="shared" si="8"/>
        <v>2026736</v>
      </c>
      <c r="J42" s="21">
        <f t="shared" si="8"/>
        <v>2434355</v>
      </c>
      <c r="K42" s="21">
        <f t="shared" si="8"/>
        <v>1296611</v>
      </c>
      <c r="L42" s="21">
        <f t="shared" si="8"/>
        <v>853926</v>
      </c>
      <c r="M42" s="21">
        <f t="shared" si="8"/>
        <v>1437151</v>
      </c>
      <c r="N42" s="21">
        <f t="shared" si="8"/>
        <v>3587688</v>
      </c>
      <c r="O42" s="21">
        <f t="shared" si="8"/>
        <v>3242899</v>
      </c>
      <c r="P42" s="21">
        <f t="shared" si="8"/>
        <v>8848100</v>
      </c>
      <c r="Q42" s="21">
        <f t="shared" si="8"/>
        <v>29709501</v>
      </c>
      <c r="R42" s="21">
        <f t="shared" si="8"/>
        <v>41800500</v>
      </c>
      <c r="S42" s="21">
        <f t="shared" si="8"/>
        <v>253111</v>
      </c>
      <c r="T42" s="21">
        <f t="shared" si="8"/>
        <v>5078183</v>
      </c>
      <c r="U42" s="21">
        <f t="shared" si="8"/>
        <v>0</v>
      </c>
      <c r="V42" s="21">
        <f t="shared" si="8"/>
        <v>5331294</v>
      </c>
      <c r="W42" s="21">
        <f t="shared" si="8"/>
        <v>53153837</v>
      </c>
      <c r="X42" s="21">
        <f t="shared" si="8"/>
        <v>133935189</v>
      </c>
      <c r="Y42" s="21">
        <f t="shared" si="8"/>
        <v>-80781352</v>
      </c>
      <c r="Z42" s="4">
        <f>+IF(X42&lt;&gt;0,+(Y42/X42)*100,0)</f>
        <v>-60.31376265127755</v>
      </c>
      <c r="AA42" s="19">
        <f>SUM(AA43:AA46)</f>
        <v>133935189</v>
      </c>
    </row>
    <row r="43" spans="1:27" ht="12.75">
      <c r="A43" s="5" t="s">
        <v>46</v>
      </c>
      <c r="B43" s="3"/>
      <c r="C43" s="22">
        <v>125879219</v>
      </c>
      <c r="D43" s="22"/>
      <c r="E43" s="23">
        <v>95610758</v>
      </c>
      <c r="F43" s="24">
        <v>111795486</v>
      </c>
      <c r="G43" s="24"/>
      <c r="H43" s="24">
        <v>265084</v>
      </c>
      <c r="I43" s="24">
        <v>1398876</v>
      </c>
      <c r="J43" s="24">
        <v>1663960</v>
      </c>
      <c r="K43" s="24">
        <v>976101</v>
      </c>
      <c r="L43" s="24">
        <v>719041</v>
      </c>
      <c r="M43" s="24">
        <v>289598</v>
      </c>
      <c r="N43" s="24">
        <v>1984740</v>
      </c>
      <c r="O43" s="24">
        <v>2733437</v>
      </c>
      <c r="P43" s="24">
        <v>8124635</v>
      </c>
      <c r="Q43" s="24">
        <v>29306535</v>
      </c>
      <c r="R43" s="24">
        <v>40164607</v>
      </c>
      <c r="S43" s="24">
        <v>96531</v>
      </c>
      <c r="T43" s="24">
        <v>3930399</v>
      </c>
      <c r="U43" s="24"/>
      <c r="V43" s="24">
        <v>4026930</v>
      </c>
      <c r="W43" s="24">
        <v>47840237</v>
      </c>
      <c r="X43" s="24">
        <v>111795486</v>
      </c>
      <c r="Y43" s="24">
        <v>-63955249</v>
      </c>
      <c r="Z43" s="6">
        <v>-57.21</v>
      </c>
      <c r="AA43" s="22">
        <v>111795486</v>
      </c>
    </row>
    <row r="44" spans="1:27" ht="12.75">
      <c r="A44" s="5" t="s">
        <v>47</v>
      </c>
      <c r="B44" s="3"/>
      <c r="C44" s="22">
        <v>30675726</v>
      </c>
      <c r="D44" s="22"/>
      <c r="E44" s="23"/>
      <c r="F44" s="24"/>
      <c r="G44" s="24">
        <v>6235</v>
      </c>
      <c r="H44" s="24">
        <v>132402</v>
      </c>
      <c r="I44" s="24">
        <v>142469</v>
      </c>
      <c r="J44" s="24">
        <v>281106</v>
      </c>
      <c r="K44" s="24">
        <v>266121</v>
      </c>
      <c r="L44" s="24">
        <v>46052</v>
      </c>
      <c r="M44" s="24">
        <v>26222</v>
      </c>
      <c r="N44" s="24">
        <v>338395</v>
      </c>
      <c r="O44" s="24">
        <v>100818</v>
      </c>
      <c r="P44" s="24">
        <v>181874</v>
      </c>
      <c r="Q44" s="24">
        <v>363900</v>
      </c>
      <c r="R44" s="24">
        <v>646592</v>
      </c>
      <c r="S44" s="24">
        <v>55690</v>
      </c>
      <c r="T44" s="24">
        <v>46825</v>
      </c>
      <c r="U44" s="24"/>
      <c r="V44" s="24">
        <v>102515</v>
      </c>
      <c r="W44" s="24">
        <v>1368608</v>
      </c>
      <c r="X44" s="24"/>
      <c r="Y44" s="24">
        <v>1368608</v>
      </c>
      <c r="Z44" s="6"/>
      <c r="AA44" s="22"/>
    </row>
    <row r="45" spans="1:27" ht="12.75">
      <c r="A45" s="5" t="s">
        <v>48</v>
      </c>
      <c r="B45" s="3"/>
      <c r="C45" s="25"/>
      <c r="D45" s="25"/>
      <c r="E45" s="26">
        <v>1882248</v>
      </c>
      <c r="F45" s="27">
        <v>1882248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>
        <v>15500</v>
      </c>
      <c r="R45" s="27">
        <v>15500</v>
      </c>
      <c r="S45" s="27">
        <v>94176</v>
      </c>
      <c r="T45" s="27"/>
      <c r="U45" s="27"/>
      <c r="V45" s="27">
        <v>94176</v>
      </c>
      <c r="W45" s="27">
        <v>109676</v>
      </c>
      <c r="X45" s="27">
        <v>1882248</v>
      </c>
      <c r="Y45" s="27">
        <v>-1772572</v>
      </c>
      <c r="Z45" s="7">
        <v>-94.17</v>
      </c>
      <c r="AA45" s="25">
        <v>1882248</v>
      </c>
    </row>
    <row r="46" spans="1:27" ht="12.75">
      <c r="A46" s="5" t="s">
        <v>49</v>
      </c>
      <c r="B46" s="3"/>
      <c r="C46" s="22">
        <v>7122696</v>
      </c>
      <c r="D46" s="22"/>
      <c r="E46" s="23">
        <v>20257455</v>
      </c>
      <c r="F46" s="24">
        <v>20257455</v>
      </c>
      <c r="G46" s="24"/>
      <c r="H46" s="24">
        <v>3898</v>
      </c>
      <c r="I46" s="24">
        <v>485391</v>
      </c>
      <c r="J46" s="24">
        <v>489289</v>
      </c>
      <c r="K46" s="24">
        <v>54389</v>
      </c>
      <c r="L46" s="24">
        <v>88833</v>
      </c>
      <c r="M46" s="24">
        <v>1121331</v>
      </c>
      <c r="N46" s="24">
        <v>1264553</v>
      </c>
      <c r="O46" s="24">
        <v>408644</v>
      </c>
      <c r="P46" s="24">
        <v>541591</v>
      </c>
      <c r="Q46" s="24">
        <v>23566</v>
      </c>
      <c r="R46" s="24">
        <v>973801</v>
      </c>
      <c r="S46" s="24">
        <v>6714</v>
      </c>
      <c r="T46" s="24">
        <v>1100959</v>
      </c>
      <c r="U46" s="24"/>
      <c r="V46" s="24">
        <v>1107673</v>
      </c>
      <c r="W46" s="24">
        <v>3835316</v>
      </c>
      <c r="X46" s="24">
        <v>20257455</v>
      </c>
      <c r="Y46" s="24">
        <v>-16422139</v>
      </c>
      <c r="Z46" s="6">
        <v>-81.07</v>
      </c>
      <c r="AA46" s="22">
        <v>20257455</v>
      </c>
    </row>
    <row r="47" spans="1:27" ht="12.75">
      <c r="A47" s="2" t="s">
        <v>50</v>
      </c>
      <c r="B47" s="8" t="s">
        <v>51</v>
      </c>
      <c r="C47" s="19">
        <v>9745699</v>
      </c>
      <c r="D47" s="19"/>
      <c r="E47" s="20">
        <v>8971642</v>
      </c>
      <c r="F47" s="21">
        <v>8971642</v>
      </c>
      <c r="G47" s="21">
        <v>2111</v>
      </c>
      <c r="H47" s="21">
        <v>92289</v>
      </c>
      <c r="I47" s="21">
        <v>23284</v>
      </c>
      <c r="J47" s="21">
        <v>117684</v>
      </c>
      <c r="K47" s="21">
        <v>98423</v>
      </c>
      <c r="L47" s="21">
        <v>57860</v>
      </c>
      <c r="M47" s="21">
        <v>16176</v>
      </c>
      <c r="N47" s="21">
        <v>172459</v>
      </c>
      <c r="O47" s="21">
        <v>53637</v>
      </c>
      <c r="P47" s="21">
        <v>5704134</v>
      </c>
      <c r="Q47" s="21">
        <v>24311</v>
      </c>
      <c r="R47" s="21">
        <v>5782082</v>
      </c>
      <c r="S47" s="21">
        <v>6086</v>
      </c>
      <c r="T47" s="21">
        <v>150</v>
      </c>
      <c r="U47" s="21"/>
      <c r="V47" s="21">
        <v>6236</v>
      </c>
      <c r="W47" s="21">
        <v>6078461</v>
      </c>
      <c r="X47" s="21">
        <v>8971642</v>
      </c>
      <c r="Y47" s="21">
        <v>-2893181</v>
      </c>
      <c r="Z47" s="4">
        <v>-32.25</v>
      </c>
      <c r="AA47" s="19">
        <v>8971642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393143720</v>
      </c>
      <c r="D48" s="40">
        <f>+D28+D32+D38+D42+D47</f>
        <v>0</v>
      </c>
      <c r="E48" s="41">
        <f t="shared" si="9"/>
        <v>339055387</v>
      </c>
      <c r="F48" s="42">
        <f t="shared" si="9"/>
        <v>356457508</v>
      </c>
      <c r="G48" s="42">
        <f t="shared" si="9"/>
        <v>139611</v>
      </c>
      <c r="H48" s="42">
        <f t="shared" si="9"/>
        <v>2546794</v>
      </c>
      <c r="I48" s="42">
        <f t="shared" si="9"/>
        <v>3996696</v>
      </c>
      <c r="J48" s="42">
        <f t="shared" si="9"/>
        <v>6683101</v>
      </c>
      <c r="K48" s="42">
        <f t="shared" si="9"/>
        <v>3881558</v>
      </c>
      <c r="L48" s="42">
        <f t="shared" si="9"/>
        <v>3446311</v>
      </c>
      <c r="M48" s="42">
        <f t="shared" si="9"/>
        <v>6279257</v>
      </c>
      <c r="N48" s="42">
        <f t="shared" si="9"/>
        <v>13607126</v>
      </c>
      <c r="O48" s="42">
        <f t="shared" si="9"/>
        <v>4454827</v>
      </c>
      <c r="P48" s="42">
        <f t="shared" si="9"/>
        <v>99066988</v>
      </c>
      <c r="Q48" s="42">
        <f t="shared" si="9"/>
        <v>33034606</v>
      </c>
      <c r="R48" s="42">
        <f t="shared" si="9"/>
        <v>136556421</v>
      </c>
      <c r="S48" s="42">
        <f t="shared" si="9"/>
        <v>923345</v>
      </c>
      <c r="T48" s="42">
        <f t="shared" si="9"/>
        <v>7165152</v>
      </c>
      <c r="U48" s="42">
        <f t="shared" si="9"/>
        <v>0</v>
      </c>
      <c r="V48" s="42">
        <f t="shared" si="9"/>
        <v>8088497</v>
      </c>
      <c r="W48" s="42">
        <f t="shared" si="9"/>
        <v>164935145</v>
      </c>
      <c r="X48" s="42">
        <f t="shared" si="9"/>
        <v>356457508</v>
      </c>
      <c r="Y48" s="42">
        <f t="shared" si="9"/>
        <v>-191522363</v>
      </c>
      <c r="Z48" s="43">
        <f>+IF(X48&lt;&gt;0,+(Y48/X48)*100,0)</f>
        <v>-53.72936709191155</v>
      </c>
      <c r="AA48" s="40">
        <f>+AA28+AA32+AA38+AA42+AA47</f>
        <v>356457508</v>
      </c>
    </row>
    <row r="49" spans="1:27" ht="12.75">
      <c r="A49" s="14" t="s">
        <v>84</v>
      </c>
      <c r="B49" s="15"/>
      <c r="C49" s="44">
        <f aca="true" t="shared" si="10" ref="C49:Y49">+C25-C48</f>
        <v>-46088167</v>
      </c>
      <c r="D49" s="44">
        <f>+D25-D48</f>
        <v>0</v>
      </c>
      <c r="E49" s="45">
        <f t="shared" si="10"/>
        <v>39015907</v>
      </c>
      <c r="F49" s="46">
        <f t="shared" si="10"/>
        <v>22397298</v>
      </c>
      <c r="G49" s="46">
        <f t="shared" si="10"/>
        <v>74851825</v>
      </c>
      <c r="H49" s="46">
        <f t="shared" si="10"/>
        <v>15762257</v>
      </c>
      <c r="I49" s="46">
        <f t="shared" si="10"/>
        <v>22542616</v>
      </c>
      <c r="J49" s="46">
        <f t="shared" si="10"/>
        <v>113156698</v>
      </c>
      <c r="K49" s="46">
        <f t="shared" si="10"/>
        <v>15816589</v>
      </c>
      <c r="L49" s="46">
        <f t="shared" si="10"/>
        <v>17430625</v>
      </c>
      <c r="M49" s="46">
        <f t="shared" si="10"/>
        <v>53054456</v>
      </c>
      <c r="N49" s="46">
        <f t="shared" si="10"/>
        <v>86301670</v>
      </c>
      <c r="O49" s="46">
        <f t="shared" si="10"/>
        <v>14103975</v>
      </c>
      <c r="P49" s="46">
        <f t="shared" si="10"/>
        <v>-74134763</v>
      </c>
      <c r="Q49" s="46">
        <f t="shared" si="10"/>
        <v>34872705</v>
      </c>
      <c r="R49" s="46">
        <f t="shared" si="10"/>
        <v>-25158083</v>
      </c>
      <c r="S49" s="46">
        <f t="shared" si="10"/>
        <v>14206251</v>
      </c>
      <c r="T49" s="46">
        <f t="shared" si="10"/>
        <v>11441795</v>
      </c>
      <c r="U49" s="46">
        <f t="shared" si="10"/>
        <v>0</v>
      </c>
      <c r="V49" s="46">
        <f t="shared" si="10"/>
        <v>25648046</v>
      </c>
      <c r="W49" s="46">
        <f t="shared" si="10"/>
        <v>199948331</v>
      </c>
      <c r="X49" s="46">
        <f>IF(F25=F48,0,X25-X48)</f>
        <v>22397298</v>
      </c>
      <c r="Y49" s="46">
        <f t="shared" si="10"/>
        <v>177551033</v>
      </c>
      <c r="Z49" s="47">
        <f>+IF(X49&lt;&gt;0,+(Y49/X49)*100,0)</f>
        <v>792.7341637370722</v>
      </c>
      <c r="AA49" s="44">
        <f>+AA25-AA48</f>
        <v>22397298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90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1473875</v>
      </c>
      <c r="D5" s="19">
        <f>SUM(D6:D8)</f>
        <v>0</v>
      </c>
      <c r="E5" s="20">
        <f t="shared" si="0"/>
        <v>606801480</v>
      </c>
      <c r="F5" s="21">
        <f t="shared" si="0"/>
        <v>635880183</v>
      </c>
      <c r="G5" s="21">
        <f t="shared" si="0"/>
        <v>196093397</v>
      </c>
      <c r="H5" s="21">
        <f t="shared" si="0"/>
        <v>14057592</v>
      </c>
      <c r="I5" s="21">
        <f t="shared" si="0"/>
        <v>13672230</v>
      </c>
      <c r="J5" s="21">
        <f t="shared" si="0"/>
        <v>223823219</v>
      </c>
      <c r="K5" s="21">
        <f t="shared" si="0"/>
        <v>14194081</v>
      </c>
      <c r="L5" s="21">
        <f t="shared" si="0"/>
        <v>16749077</v>
      </c>
      <c r="M5" s="21">
        <f t="shared" si="0"/>
        <v>163684781</v>
      </c>
      <c r="N5" s="21">
        <f t="shared" si="0"/>
        <v>194627939</v>
      </c>
      <c r="O5" s="21">
        <f t="shared" si="0"/>
        <v>23206908</v>
      </c>
      <c r="P5" s="21">
        <f t="shared" si="0"/>
        <v>15988495</v>
      </c>
      <c r="Q5" s="21">
        <f t="shared" si="0"/>
        <v>125473167</v>
      </c>
      <c r="R5" s="21">
        <f t="shared" si="0"/>
        <v>164668570</v>
      </c>
      <c r="S5" s="21">
        <f t="shared" si="0"/>
        <v>12849130</v>
      </c>
      <c r="T5" s="21">
        <f t="shared" si="0"/>
        <v>15148527</v>
      </c>
      <c r="U5" s="21">
        <f t="shared" si="0"/>
        <v>26416921</v>
      </c>
      <c r="V5" s="21">
        <f t="shared" si="0"/>
        <v>54414578</v>
      </c>
      <c r="W5" s="21">
        <f t="shared" si="0"/>
        <v>637534306</v>
      </c>
      <c r="X5" s="21">
        <f t="shared" si="0"/>
        <v>635880183</v>
      </c>
      <c r="Y5" s="21">
        <f t="shared" si="0"/>
        <v>1654123</v>
      </c>
      <c r="Z5" s="4">
        <f>+IF(X5&lt;&gt;0,+(Y5/X5)*100,0)</f>
        <v>0.26013123922121034</v>
      </c>
      <c r="AA5" s="19">
        <f>SUM(AA6:AA8)</f>
        <v>635880183</v>
      </c>
    </row>
    <row r="6" spans="1:27" ht="12.75">
      <c r="A6" s="5" t="s">
        <v>32</v>
      </c>
      <c r="B6" s="3"/>
      <c r="C6" s="22"/>
      <c r="D6" s="22"/>
      <c r="E6" s="23">
        <v>467882000</v>
      </c>
      <c r="F6" s="24">
        <v>468031000</v>
      </c>
      <c r="G6" s="24">
        <v>184355000</v>
      </c>
      <c r="H6" s="24"/>
      <c r="I6" s="24"/>
      <c r="J6" s="24">
        <v>184355000</v>
      </c>
      <c r="K6" s="24"/>
      <c r="L6" s="24">
        <v>4739821</v>
      </c>
      <c r="M6" s="24">
        <v>147484000</v>
      </c>
      <c r="N6" s="24">
        <v>152223821</v>
      </c>
      <c r="O6" s="24">
        <v>8023645</v>
      </c>
      <c r="P6" s="24">
        <v>3106210</v>
      </c>
      <c r="Q6" s="24">
        <v>110613000</v>
      </c>
      <c r="R6" s="24">
        <v>121742855</v>
      </c>
      <c r="S6" s="24">
        <v>343771</v>
      </c>
      <c r="T6" s="24">
        <v>1658511</v>
      </c>
      <c r="U6" s="24">
        <v>7707042</v>
      </c>
      <c r="V6" s="24">
        <v>9709324</v>
      </c>
      <c r="W6" s="24">
        <v>468031000</v>
      </c>
      <c r="X6" s="24">
        <v>468031000</v>
      </c>
      <c r="Y6" s="24"/>
      <c r="Z6" s="6"/>
      <c r="AA6" s="22">
        <v>468031000</v>
      </c>
    </row>
    <row r="7" spans="1:27" ht="12.75">
      <c r="A7" s="5" t="s">
        <v>33</v>
      </c>
      <c r="B7" s="3"/>
      <c r="C7" s="25">
        <v>1473875</v>
      </c>
      <c r="D7" s="25"/>
      <c r="E7" s="26">
        <v>138919480</v>
      </c>
      <c r="F7" s="27">
        <v>167849183</v>
      </c>
      <c r="G7" s="27">
        <v>11738397</v>
      </c>
      <c r="H7" s="27">
        <v>14057592</v>
      </c>
      <c r="I7" s="27">
        <v>13672230</v>
      </c>
      <c r="J7" s="27">
        <v>39468219</v>
      </c>
      <c r="K7" s="27">
        <v>14194081</v>
      </c>
      <c r="L7" s="27">
        <v>12009256</v>
      </c>
      <c r="M7" s="27">
        <v>16200781</v>
      </c>
      <c r="N7" s="27">
        <v>42404118</v>
      </c>
      <c r="O7" s="27">
        <v>15183263</v>
      </c>
      <c r="P7" s="27">
        <v>12882285</v>
      </c>
      <c r="Q7" s="27">
        <v>14860167</v>
      </c>
      <c r="R7" s="27">
        <v>42925715</v>
      </c>
      <c r="S7" s="27">
        <v>12505359</v>
      </c>
      <c r="T7" s="27">
        <v>13490016</v>
      </c>
      <c r="U7" s="27">
        <v>18709879</v>
      </c>
      <c r="V7" s="27">
        <v>44705254</v>
      </c>
      <c r="W7" s="27">
        <v>169503306</v>
      </c>
      <c r="X7" s="27">
        <v>167849183</v>
      </c>
      <c r="Y7" s="27">
        <v>1654123</v>
      </c>
      <c r="Z7" s="7">
        <v>0.99</v>
      </c>
      <c r="AA7" s="25">
        <v>167849183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14762875</v>
      </c>
      <c r="D9" s="19">
        <f>SUM(D10:D14)</f>
        <v>0</v>
      </c>
      <c r="E9" s="20">
        <f t="shared" si="1"/>
        <v>4557000</v>
      </c>
      <c r="F9" s="21">
        <f t="shared" si="1"/>
        <v>3630000</v>
      </c>
      <c r="G9" s="21">
        <f t="shared" si="1"/>
        <v>235664</v>
      </c>
      <c r="H9" s="21">
        <f t="shared" si="1"/>
        <v>275153</v>
      </c>
      <c r="I9" s="21">
        <f t="shared" si="1"/>
        <v>364563</v>
      </c>
      <c r="J9" s="21">
        <f t="shared" si="1"/>
        <v>875380</v>
      </c>
      <c r="K9" s="21">
        <f t="shared" si="1"/>
        <v>287883</v>
      </c>
      <c r="L9" s="21">
        <f t="shared" si="1"/>
        <v>297570</v>
      </c>
      <c r="M9" s="21">
        <f t="shared" si="1"/>
        <v>317578</v>
      </c>
      <c r="N9" s="21">
        <f t="shared" si="1"/>
        <v>903031</v>
      </c>
      <c r="O9" s="21">
        <f t="shared" si="1"/>
        <v>251229</v>
      </c>
      <c r="P9" s="21">
        <f t="shared" si="1"/>
        <v>261163</v>
      </c>
      <c r="Q9" s="21">
        <f t="shared" si="1"/>
        <v>195979</v>
      </c>
      <c r="R9" s="21">
        <f t="shared" si="1"/>
        <v>708371</v>
      </c>
      <c r="S9" s="21">
        <f t="shared" si="1"/>
        <v>92635</v>
      </c>
      <c r="T9" s="21">
        <f t="shared" si="1"/>
        <v>200837</v>
      </c>
      <c r="U9" s="21">
        <f t="shared" si="1"/>
        <v>148621</v>
      </c>
      <c r="V9" s="21">
        <f t="shared" si="1"/>
        <v>442093</v>
      </c>
      <c r="W9" s="21">
        <f t="shared" si="1"/>
        <v>2928875</v>
      </c>
      <c r="X9" s="21">
        <f t="shared" si="1"/>
        <v>3630000</v>
      </c>
      <c r="Y9" s="21">
        <f t="shared" si="1"/>
        <v>-701125</v>
      </c>
      <c r="Z9" s="4">
        <f>+IF(X9&lt;&gt;0,+(Y9/X9)*100,0)</f>
        <v>-19.314738292011018</v>
      </c>
      <c r="AA9" s="19">
        <f>SUM(AA10:AA14)</f>
        <v>3630000</v>
      </c>
    </row>
    <row r="10" spans="1:27" ht="12.75">
      <c r="A10" s="5" t="s">
        <v>36</v>
      </c>
      <c r="B10" s="3"/>
      <c r="C10" s="22">
        <v>222474</v>
      </c>
      <c r="D10" s="22"/>
      <c r="E10" s="23">
        <v>527000</v>
      </c>
      <c r="F10" s="24">
        <v>300000</v>
      </c>
      <c r="G10" s="24">
        <v>23807</v>
      </c>
      <c r="H10" s="24">
        <v>37772</v>
      </c>
      <c r="I10" s="24">
        <v>33116</v>
      </c>
      <c r="J10" s="24">
        <v>94695</v>
      </c>
      <c r="K10" s="24">
        <v>26910</v>
      </c>
      <c r="L10" s="24">
        <v>32080</v>
      </c>
      <c r="M10" s="24">
        <v>27424</v>
      </c>
      <c r="N10" s="24">
        <v>86414</v>
      </c>
      <c r="O10" s="24">
        <v>19146</v>
      </c>
      <c r="P10" s="24">
        <v>24318</v>
      </c>
      <c r="Q10" s="24">
        <v>16574</v>
      </c>
      <c r="R10" s="24">
        <v>60038</v>
      </c>
      <c r="S10" s="24">
        <v>19156</v>
      </c>
      <c r="T10" s="24">
        <v>22259</v>
      </c>
      <c r="U10" s="24">
        <v>13456</v>
      </c>
      <c r="V10" s="24">
        <v>54871</v>
      </c>
      <c r="W10" s="24">
        <v>296018</v>
      </c>
      <c r="X10" s="24">
        <v>300000</v>
      </c>
      <c r="Y10" s="24">
        <v>-3982</v>
      </c>
      <c r="Z10" s="6">
        <v>-1.33</v>
      </c>
      <c r="AA10" s="22">
        <v>300000</v>
      </c>
    </row>
    <row r="11" spans="1:27" ht="12.75">
      <c r="A11" s="5" t="s">
        <v>37</v>
      </c>
      <c r="B11" s="3"/>
      <c r="C11" s="22">
        <v>1069834</v>
      </c>
      <c r="D11" s="22"/>
      <c r="E11" s="23">
        <v>4000000</v>
      </c>
      <c r="F11" s="24">
        <v>2500000</v>
      </c>
      <c r="G11" s="24">
        <v>142721</v>
      </c>
      <c r="H11" s="24">
        <v>184693</v>
      </c>
      <c r="I11" s="24">
        <v>198230</v>
      </c>
      <c r="J11" s="24">
        <v>525644</v>
      </c>
      <c r="K11" s="24">
        <v>215180</v>
      </c>
      <c r="L11" s="24">
        <v>224503</v>
      </c>
      <c r="M11" s="24">
        <v>262776</v>
      </c>
      <c r="N11" s="24">
        <v>702459</v>
      </c>
      <c r="O11" s="24">
        <v>196453</v>
      </c>
      <c r="P11" s="24">
        <v>95100</v>
      </c>
      <c r="Q11" s="24">
        <v>124579</v>
      </c>
      <c r="R11" s="24">
        <v>416132</v>
      </c>
      <c r="S11" s="24"/>
      <c r="T11" s="24">
        <v>2680</v>
      </c>
      <c r="U11" s="24">
        <v>-21920</v>
      </c>
      <c r="V11" s="24">
        <v>-19240</v>
      </c>
      <c r="W11" s="24">
        <v>1624995</v>
      </c>
      <c r="X11" s="24">
        <v>2500000</v>
      </c>
      <c r="Y11" s="24">
        <v>-875005</v>
      </c>
      <c r="Z11" s="6">
        <v>-35</v>
      </c>
      <c r="AA11" s="22">
        <v>2500000</v>
      </c>
    </row>
    <row r="12" spans="1:27" ht="12.75">
      <c r="A12" s="5" t="s">
        <v>38</v>
      </c>
      <c r="B12" s="3"/>
      <c r="C12" s="22">
        <v>13470567</v>
      </c>
      <c r="D12" s="22"/>
      <c r="E12" s="23"/>
      <c r="F12" s="24">
        <v>525000</v>
      </c>
      <c r="G12" s="24">
        <v>69136</v>
      </c>
      <c r="H12" s="24">
        <v>13558</v>
      </c>
      <c r="I12" s="24">
        <v>32630</v>
      </c>
      <c r="J12" s="24">
        <v>115324</v>
      </c>
      <c r="K12" s="24">
        <v>32750</v>
      </c>
      <c r="L12" s="24">
        <v>36639</v>
      </c>
      <c r="M12" s="24">
        <v>27378</v>
      </c>
      <c r="N12" s="24">
        <v>96767</v>
      </c>
      <c r="O12" s="24">
        <v>31282</v>
      </c>
      <c r="P12" s="24">
        <v>26851</v>
      </c>
      <c r="Q12" s="24">
        <v>28739</v>
      </c>
      <c r="R12" s="24">
        <v>86872</v>
      </c>
      <c r="S12" s="24">
        <v>73479</v>
      </c>
      <c r="T12" s="24">
        <v>175898</v>
      </c>
      <c r="U12" s="24">
        <v>148389</v>
      </c>
      <c r="V12" s="24">
        <v>397766</v>
      </c>
      <c r="W12" s="24">
        <v>696729</v>
      </c>
      <c r="X12" s="24">
        <v>525000</v>
      </c>
      <c r="Y12" s="24">
        <v>171729</v>
      </c>
      <c r="Z12" s="6">
        <v>32.71</v>
      </c>
      <c r="AA12" s="22">
        <v>525000</v>
      </c>
    </row>
    <row r="13" spans="1:27" ht="12.75">
      <c r="A13" s="5" t="s">
        <v>39</v>
      </c>
      <c r="B13" s="3"/>
      <c r="C13" s="22"/>
      <c r="D13" s="22"/>
      <c r="E13" s="23">
        <v>30000</v>
      </c>
      <c r="F13" s="24">
        <v>305000</v>
      </c>
      <c r="G13" s="24"/>
      <c r="H13" s="24">
        <v>39130</v>
      </c>
      <c r="I13" s="24">
        <v>100587</v>
      </c>
      <c r="J13" s="24">
        <v>139717</v>
      </c>
      <c r="K13" s="24">
        <v>13043</v>
      </c>
      <c r="L13" s="24">
        <v>4348</v>
      </c>
      <c r="M13" s="24"/>
      <c r="N13" s="24">
        <v>17391</v>
      </c>
      <c r="O13" s="24">
        <v>4348</v>
      </c>
      <c r="P13" s="24">
        <v>114894</v>
      </c>
      <c r="Q13" s="24">
        <v>26087</v>
      </c>
      <c r="R13" s="24">
        <v>145329</v>
      </c>
      <c r="S13" s="24"/>
      <c r="T13" s="24"/>
      <c r="U13" s="24">
        <v>8696</v>
      </c>
      <c r="V13" s="24">
        <v>8696</v>
      </c>
      <c r="W13" s="24">
        <v>311133</v>
      </c>
      <c r="X13" s="24">
        <v>305000</v>
      </c>
      <c r="Y13" s="24">
        <v>6133</v>
      </c>
      <c r="Z13" s="6">
        <v>2.01</v>
      </c>
      <c r="AA13" s="22">
        <v>305000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127797229</v>
      </c>
      <c r="D15" s="19">
        <f>SUM(D16:D18)</f>
        <v>0</v>
      </c>
      <c r="E15" s="20">
        <f t="shared" si="2"/>
        <v>189065280</v>
      </c>
      <c r="F15" s="21">
        <f t="shared" si="2"/>
        <v>161479652</v>
      </c>
      <c r="G15" s="21">
        <f t="shared" si="2"/>
        <v>4638861</v>
      </c>
      <c r="H15" s="21">
        <f t="shared" si="2"/>
        <v>2641843</v>
      </c>
      <c r="I15" s="21">
        <f t="shared" si="2"/>
        <v>31194013</v>
      </c>
      <c r="J15" s="21">
        <f t="shared" si="2"/>
        <v>38474717</v>
      </c>
      <c r="K15" s="21">
        <f t="shared" si="2"/>
        <v>18742671</v>
      </c>
      <c r="L15" s="21">
        <f t="shared" si="2"/>
        <v>22337017</v>
      </c>
      <c r="M15" s="21">
        <f t="shared" si="2"/>
        <v>1908570</v>
      </c>
      <c r="N15" s="21">
        <f t="shared" si="2"/>
        <v>42988258</v>
      </c>
      <c r="O15" s="21">
        <f t="shared" si="2"/>
        <v>35491729</v>
      </c>
      <c r="P15" s="21">
        <f t="shared" si="2"/>
        <v>8627207</v>
      </c>
      <c r="Q15" s="21">
        <f t="shared" si="2"/>
        <v>7999336</v>
      </c>
      <c r="R15" s="21">
        <f t="shared" si="2"/>
        <v>52118272</v>
      </c>
      <c r="S15" s="21">
        <f t="shared" si="2"/>
        <v>2130015</v>
      </c>
      <c r="T15" s="21">
        <f t="shared" si="2"/>
        <v>1829184</v>
      </c>
      <c r="U15" s="21">
        <f t="shared" si="2"/>
        <v>2257330</v>
      </c>
      <c r="V15" s="21">
        <f t="shared" si="2"/>
        <v>6216529</v>
      </c>
      <c r="W15" s="21">
        <f t="shared" si="2"/>
        <v>139797776</v>
      </c>
      <c r="X15" s="21">
        <f t="shared" si="2"/>
        <v>161479652</v>
      </c>
      <c r="Y15" s="21">
        <f t="shared" si="2"/>
        <v>-21681876</v>
      </c>
      <c r="Z15" s="4">
        <f>+IF(X15&lt;&gt;0,+(Y15/X15)*100,0)</f>
        <v>-13.42700193582285</v>
      </c>
      <c r="AA15" s="19">
        <f>SUM(AA16:AA18)</f>
        <v>161479652</v>
      </c>
    </row>
    <row r="16" spans="1:27" ht="12.75">
      <c r="A16" s="5" t="s">
        <v>42</v>
      </c>
      <c r="B16" s="3"/>
      <c r="C16" s="22">
        <v>8749229</v>
      </c>
      <c r="D16" s="22"/>
      <c r="E16" s="23">
        <v>44055280</v>
      </c>
      <c r="F16" s="24">
        <v>33166072</v>
      </c>
      <c r="G16" s="24">
        <v>3357467</v>
      </c>
      <c r="H16" s="24">
        <v>1335796</v>
      </c>
      <c r="I16" s="24">
        <v>1256429</v>
      </c>
      <c r="J16" s="24">
        <v>5949692</v>
      </c>
      <c r="K16" s="24">
        <v>2273535</v>
      </c>
      <c r="L16" s="24">
        <v>1183506</v>
      </c>
      <c r="M16" s="24">
        <v>918944</v>
      </c>
      <c r="N16" s="24">
        <v>4375985</v>
      </c>
      <c r="O16" s="24">
        <v>1996605</v>
      </c>
      <c r="P16" s="24">
        <v>1463115</v>
      </c>
      <c r="Q16" s="24">
        <v>4326974</v>
      </c>
      <c r="R16" s="24">
        <v>7786694</v>
      </c>
      <c r="S16" s="24">
        <v>1035353</v>
      </c>
      <c r="T16" s="24">
        <v>1045371</v>
      </c>
      <c r="U16" s="24">
        <v>1520100</v>
      </c>
      <c r="V16" s="24">
        <v>3600824</v>
      </c>
      <c r="W16" s="24">
        <v>21713195</v>
      </c>
      <c r="X16" s="24">
        <v>33166072</v>
      </c>
      <c r="Y16" s="24">
        <v>-11452877</v>
      </c>
      <c r="Z16" s="6">
        <v>-34.53</v>
      </c>
      <c r="AA16" s="22">
        <v>33166072</v>
      </c>
    </row>
    <row r="17" spans="1:27" ht="12.75">
      <c r="A17" s="5" t="s">
        <v>43</v>
      </c>
      <c r="B17" s="3"/>
      <c r="C17" s="22">
        <v>119048000</v>
      </c>
      <c r="D17" s="22"/>
      <c r="E17" s="23">
        <v>145010000</v>
      </c>
      <c r="F17" s="24">
        <v>128313580</v>
      </c>
      <c r="G17" s="24">
        <v>1281394</v>
      </c>
      <c r="H17" s="24">
        <v>1306047</v>
      </c>
      <c r="I17" s="24">
        <v>29937584</v>
      </c>
      <c r="J17" s="24">
        <v>32525025</v>
      </c>
      <c r="K17" s="24">
        <v>16469136</v>
      </c>
      <c r="L17" s="24">
        <v>21153511</v>
      </c>
      <c r="M17" s="24">
        <v>989626</v>
      </c>
      <c r="N17" s="24">
        <v>38612273</v>
      </c>
      <c r="O17" s="24">
        <v>33495124</v>
      </c>
      <c r="P17" s="24">
        <v>7164092</v>
      </c>
      <c r="Q17" s="24">
        <v>3672362</v>
      </c>
      <c r="R17" s="24">
        <v>44331578</v>
      </c>
      <c r="S17" s="24">
        <v>1094662</v>
      </c>
      <c r="T17" s="24">
        <v>783813</v>
      </c>
      <c r="U17" s="24">
        <v>737230</v>
      </c>
      <c r="V17" s="24">
        <v>2615705</v>
      </c>
      <c r="W17" s="24">
        <v>118084581</v>
      </c>
      <c r="X17" s="24">
        <v>128313580</v>
      </c>
      <c r="Y17" s="24">
        <v>-10228999</v>
      </c>
      <c r="Z17" s="6">
        <v>-7.97</v>
      </c>
      <c r="AA17" s="22">
        <v>128313580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46487750</v>
      </c>
      <c r="F19" s="21">
        <f t="shared" si="3"/>
        <v>24772467</v>
      </c>
      <c r="G19" s="21">
        <f t="shared" si="3"/>
        <v>1899945</v>
      </c>
      <c r="H19" s="21">
        <f t="shared" si="3"/>
        <v>1945546</v>
      </c>
      <c r="I19" s="21">
        <f t="shared" si="3"/>
        <v>1884051</v>
      </c>
      <c r="J19" s="21">
        <f t="shared" si="3"/>
        <v>5729542</v>
      </c>
      <c r="K19" s="21">
        <f t="shared" si="3"/>
        <v>1887666</v>
      </c>
      <c r="L19" s="21">
        <f t="shared" si="3"/>
        <v>2067352</v>
      </c>
      <c r="M19" s="21">
        <f t="shared" si="3"/>
        <v>1939589</v>
      </c>
      <c r="N19" s="21">
        <f t="shared" si="3"/>
        <v>5894607</v>
      </c>
      <c r="O19" s="21">
        <f t="shared" si="3"/>
        <v>1997422</v>
      </c>
      <c r="P19" s="21">
        <f t="shared" si="3"/>
        <v>2052117</v>
      </c>
      <c r="Q19" s="21">
        <f t="shared" si="3"/>
        <v>2128988</v>
      </c>
      <c r="R19" s="21">
        <f t="shared" si="3"/>
        <v>6178527</v>
      </c>
      <c r="S19" s="21">
        <f t="shared" si="3"/>
        <v>2084369</v>
      </c>
      <c r="T19" s="21">
        <f t="shared" si="3"/>
        <v>2232917</v>
      </c>
      <c r="U19" s="21">
        <f t="shared" si="3"/>
        <v>2090432</v>
      </c>
      <c r="V19" s="21">
        <f t="shared" si="3"/>
        <v>6407718</v>
      </c>
      <c r="W19" s="21">
        <f t="shared" si="3"/>
        <v>24210394</v>
      </c>
      <c r="X19" s="21">
        <f t="shared" si="3"/>
        <v>24772467</v>
      </c>
      <c r="Y19" s="21">
        <f t="shared" si="3"/>
        <v>-562073</v>
      </c>
      <c r="Z19" s="4">
        <f>+IF(X19&lt;&gt;0,+(Y19/X19)*100,0)</f>
        <v>-2.2689423705761724</v>
      </c>
      <c r="AA19" s="19">
        <f>SUM(AA20:AA23)</f>
        <v>24772467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>
        <v>46487750</v>
      </c>
      <c r="F23" s="24">
        <v>24772467</v>
      </c>
      <c r="G23" s="24">
        <v>1899945</v>
      </c>
      <c r="H23" s="24">
        <v>1945546</v>
      </c>
      <c r="I23" s="24">
        <v>1884051</v>
      </c>
      <c r="J23" s="24">
        <v>5729542</v>
      </c>
      <c r="K23" s="24">
        <v>1887666</v>
      </c>
      <c r="L23" s="24">
        <v>2067352</v>
      </c>
      <c r="M23" s="24">
        <v>1939589</v>
      </c>
      <c r="N23" s="24">
        <v>5894607</v>
      </c>
      <c r="O23" s="24">
        <v>1997422</v>
      </c>
      <c r="P23" s="24">
        <v>2052117</v>
      </c>
      <c r="Q23" s="24">
        <v>2128988</v>
      </c>
      <c r="R23" s="24">
        <v>6178527</v>
      </c>
      <c r="S23" s="24">
        <v>2084369</v>
      </c>
      <c r="T23" s="24">
        <v>2232917</v>
      </c>
      <c r="U23" s="24">
        <v>2090432</v>
      </c>
      <c r="V23" s="24">
        <v>6407718</v>
      </c>
      <c r="W23" s="24">
        <v>24210394</v>
      </c>
      <c r="X23" s="24">
        <v>24772467</v>
      </c>
      <c r="Y23" s="24">
        <v>-562073</v>
      </c>
      <c r="Z23" s="6">
        <v>-2.27</v>
      </c>
      <c r="AA23" s="22">
        <v>24772467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144033979</v>
      </c>
      <c r="D25" s="40">
        <f>+D5+D9+D15+D19+D24</f>
        <v>0</v>
      </c>
      <c r="E25" s="41">
        <f t="shared" si="4"/>
        <v>846911510</v>
      </c>
      <c r="F25" s="42">
        <f t="shared" si="4"/>
        <v>825762302</v>
      </c>
      <c r="G25" s="42">
        <f t="shared" si="4"/>
        <v>202867867</v>
      </c>
      <c r="H25" s="42">
        <f t="shared" si="4"/>
        <v>18920134</v>
      </c>
      <c r="I25" s="42">
        <f t="shared" si="4"/>
        <v>47114857</v>
      </c>
      <c r="J25" s="42">
        <f t="shared" si="4"/>
        <v>268902858</v>
      </c>
      <c r="K25" s="42">
        <f t="shared" si="4"/>
        <v>35112301</v>
      </c>
      <c r="L25" s="42">
        <f t="shared" si="4"/>
        <v>41451016</v>
      </c>
      <c r="M25" s="42">
        <f t="shared" si="4"/>
        <v>167850518</v>
      </c>
      <c r="N25" s="42">
        <f t="shared" si="4"/>
        <v>244413835</v>
      </c>
      <c r="O25" s="42">
        <f t="shared" si="4"/>
        <v>60947288</v>
      </c>
      <c r="P25" s="42">
        <f t="shared" si="4"/>
        <v>26928982</v>
      </c>
      <c r="Q25" s="42">
        <f t="shared" si="4"/>
        <v>135797470</v>
      </c>
      <c r="R25" s="42">
        <f t="shared" si="4"/>
        <v>223673740</v>
      </c>
      <c r="S25" s="42">
        <f t="shared" si="4"/>
        <v>17156149</v>
      </c>
      <c r="T25" s="42">
        <f t="shared" si="4"/>
        <v>19411465</v>
      </c>
      <c r="U25" s="42">
        <f t="shared" si="4"/>
        <v>30913304</v>
      </c>
      <c r="V25" s="42">
        <f t="shared" si="4"/>
        <v>67480918</v>
      </c>
      <c r="W25" s="42">
        <f t="shared" si="4"/>
        <v>804471351</v>
      </c>
      <c r="X25" s="42">
        <f t="shared" si="4"/>
        <v>825762302</v>
      </c>
      <c r="Y25" s="42">
        <f t="shared" si="4"/>
        <v>-21290951</v>
      </c>
      <c r="Z25" s="43">
        <f>+IF(X25&lt;&gt;0,+(Y25/X25)*100,0)</f>
        <v>-2.5783389419004985</v>
      </c>
      <c r="AA25" s="40">
        <f>+AA5+AA9+AA15+AA19+AA24</f>
        <v>825762302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15210023</v>
      </c>
      <c r="D28" s="19">
        <f>SUM(D29:D31)</f>
        <v>0</v>
      </c>
      <c r="E28" s="20">
        <f t="shared" si="5"/>
        <v>302668087</v>
      </c>
      <c r="F28" s="21">
        <f t="shared" si="5"/>
        <v>297728578</v>
      </c>
      <c r="G28" s="21">
        <f t="shared" si="5"/>
        <v>5054106</v>
      </c>
      <c r="H28" s="21">
        <f t="shared" si="5"/>
        <v>6004110</v>
      </c>
      <c r="I28" s="21">
        <f t="shared" si="5"/>
        <v>5501916</v>
      </c>
      <c r="J28" s="21">
        <f t="shared" si="5"/>
        <v>16560132</v>
      </c>
      <c r="K28" s="21">
        <f t="shared" si="5"/>
        <v>5801277</v>
      </c>
      <c r="L28" s="21">
        <f t="shared" si="5"/>
        <v>13097106</v>
      </c>
      <c r="M28" s="21">
        <f t="shared" si="5"/>
        <v>9764207</v>
      </c>
      <c r="N28" s="21">
        <f t="shared" si="5"/>
        <v>28662590</v>
      </c>
      <c r="O28" s="21">
        <f t="shared" si="5"/>
        <v>51115405</v>
      </c>
      <c r="P28" s="21">
        <f t="shared" si="5"/>
        <v>40445557</v>
      </c>
      <c r="Q28" s="21">
        <f t="shared" si="5"/>
        <v>12948269</v>
      </c>
      <c r="R28" s="21">
        <f t="shared" si="5"/>
        <v>104509231</v>
      </c>
      <c r="S28" s="21">
        <f t="shared" si="5"/>
        <v>7107535</v>
      </c>
      <c r="T28" s="21">
        <f t="shared" si="5"/>
        <v>14874345</v>
      </c>
      <c r="U28" s="21">
        <f t="shared" si="5"/>
        <v>92400332</v>
      </c>
      <c r="V28" s="21">
        <f t="shared" si="5"/>
        <v>114382212</v>
      </c>
      <c r="W28" s="21">
        <f t="shared" si="5"/>
        <v>264114165</v>
      </c>
      <c r="X28" s="21">
        <f t="shared" si="5"/>
        <v>297728578</v>
      </c>
      <c r="Y28" s="21">
        <f t="shared" si="5"/>
        <v>-33614413</v>
      </c>
      <c r="Z28" s="4">
        <f>+IF(X28&lt;&gt;0,+(Y28/X28)*100,0)</f>
        <v>-11.290287692839483</v>
      </c>
      <c r="AA28" s="19">
        <f>SUM(AA29:AA31)</f>
        <v>297728578</v>
      </c>
    </row>
    <row r="29" spans="1:27" ht="12.75">
      <c r="A29" s="5" t="s">
        <v>32</v>
      </c>
      <c r="B29" s="3"/>
      <c r="C29" s="22"/>
      <c r="D29" s="22"/>
      <c r="E29" s="23">
        <v>161166270</v>
      </c>
      <c r="F29" s="24">
        <v>171094397</v>
      </c>
      <c r="G29" s="24">
        <v>1821222</v>
      </c>
      <c r="H29" s="24">
        <v>848846</v>
      </c>
      <c r="I29" s="24">
        <v>1191337</v>
      </c>
      <c r="J29" s="24">
        <v>3861405</v>
      </c>
      <c r="K29" s="24">
        <v>2514660</v>
      </c>
      <c r="L29" s="24">
        <v>11215175</v>
      </c>
      <c r="M29" s="24">
        <v>3071348</v>
      </c>
      <c r="N29" s="24">
        <v>16801183</v>
      </c>
      <c r="O29" s="24">
        <v>32084984</v>
      </c>
      <c r="P29" s="24">
        <v>16256178</v>
      </c>
      <c r="Q29" s="24">
        <v>4729087</v>
      </c>
      <c r="R29" s="24">
        <v>53070249</v>
      </c>
      <c r="S29" s="24">
        <v>956355</v>
      </c>
      <c r="T29" s="24">
        <v>2492096</v>
      </c>
      <c r="U29" s="24">
        <v>67447505</v>
      </c>
      <c r="V29" s="24">
        <v>70895956</v>
      </c>
      <c r="W29" s="24">
        <v>144628793</v>
      </c>
      <c r="X29" s="24">
        <v>171094397</v>
      </c>
      <c r="Y29" s="24">
        <v>-26465604</v>
      </c>
      <c r="Z29" s="6">
        <v>-15.47</v>
      </c>
      <c r="AA29" s="22">
        <v>171094397</v>
      </c>
    </row>
    <row r="30" spans="1:27" ht="12.75">
      <c r="A30" s="5" t="s">
        <v>33</v>
      </c>
      <c r="B30" s="3"/>
      <c r="C30" s="25">
        <v>15210023</v>
      </c>
      <c r="D30" s="25"/>
      <c r="E30" s="26">
        <v>134430974</v>
      </c>
      <c r="F30" s="27">
        <v>125757301</v>
      </c>
      <c r="G30" s="27">
        <v>3232884</v>
      </c>
      <c r="H30" s="27">
        <v>5054575</v>
      </c>
      <c r="I30" s="27">
        <v>4223707</v>
      </c>
      <c r="J30" s="27">
        <v>12511166</v>
      </c>
      <c r="K30" s="27">
        <v>3230958</v>
      </c>
      <c r="L30" s="27">
        <v>1864568</v>
      </c>
      <c r="M30" s="27">
        <v>6598107</v>
      </c>
      <c r="N30" s="27">
        <v>11693633</v>
      </c>
      <c r="O30" s="27">
        <v>18319439</v>
      </c>
      <c r="P30" s="27">
        <v>23183770</v>
      </c>
      <c r="Q30" s="27">
        <v>7972609</v>
      </c>
      <c r="R30" s="27">
        <v>49475818</v>
      </c>
      <c r="S30" s="27">
        <v>6151180</v>
      </c>
      <c r="T30" s="27">
        <v>11836984</v>
      </c>
      <c r="U30" s="27">
        <v>24462552</v>
      </c>
      <c r="V30" s="27">
        <v>42450716</v>
      </c>
      <c r="W30" s="27">
        <v>116131333</v>
      </c>
      <c r="X30" s="27">
        <v>125757301</v>
      </c>
      <c r="Y30" s="27">
        <v>-9625968</v>
      </c>
      <c r="Z30" s="7">
        <v>-7.65</v>
      </c>
      <c r="AA30" s="25">
        <v>125757301</v>
      </c>
    </row>
    <row r="31" spans="1:27" ht="12.75">
      <c r="A31" s="5" t="s">
        <v>34</v>
      </c>
      <c r="B31" s="3"/>
      <c r="C31" s="22"/>
      <c r="D31" s="22"/>
      <c r="E31" s="23">
        <v>7070843</v>
      </c>
      <c r="F31" s="24">
        <v>876880</v>
      </c>
      <c r="G31" s="24"/>
      <c r="H31" s="24">
        <v>100689</v>
      </c>
      <c r="I31" s="24">
        <v>86872</v>
      </c>
      <c r="J31" s="24">
        <v>187561</v>
      </c>
      <c r="K31" s="24">
        <v>55659</v>
      </c>
      <c r="L31" s="24">
        <v>17363</v>
      </c>
      <c r="M31" s="24">
        <v>94752</v>
      </c>
      <c r="N31" s="24">
        <v>167774</v>
      </c>
      <c r="O31" s="24">
        <v>710982</v>
      </c>
      <c r="P31" s="24">
        <v>1005609</v>
      </c>
      <c r="Q31" s="24">
        <v>246573</v>
      </c>
      <c r="R31" s="24">
        <v>1963164</v>
      </c>
      <c r="S31" s="24"/>
      <c r="T31" s="24">
        <v>545265</v>
      </c>
      <c r="U31" s="24">
        <v>490275</v>
      </c>
      <c r="V31" s="24">
        <v>1035540</v>
      </c>
      <c r="W31" s="24">
        <v>3354039</v>
      </c>
      <c r="X31" s="24">
        <v>876880</v>
      </c>
      <c r="Y31" s="24">
        <v>2477159</v>
      </c>
      <c r="Z31" s="6">
        <v>282.5</v>
      </c>
      <c r="AA31" s="22">
        <v>876880</v>
      </c>
    </row>
    <row r="32" spans="1:27" ht="12.75">
      <c r="A32" s="2" t="s">
        <v>35</v>
      </c>
      <c r="B32" s="3"/>
      <c r="C32" s="19">
        <f aca="true" t="shared" si="6" ref="C32:Y32">SUM(C33:C37)</f>
        <v>39346354</v>
      </c>
      <c r="D32" s="19">
        <f>SUM(D33:D37)</f>
        <v>0</v>
      </c>
      <c r="E32" s="20">
        <f t="shared" si="6"/>
        <v>142562109</v>
      </c>
      <c r="F32" s="21">
        <f t="shared" si="6"/>
        <v>98576872</v>
      </c>
      <c r="G32" s="21">
        <f t="shared" si="6"/>
        <v>1136270</v>
      </c>
      <c r="H32" s="21">
        <f t="shared" si="6"/>
        <v>1768601</v>
      </c>
      <c r="I32" s="21">
        <f t="shared" si="6"/>
        <v>1877073</v>
      </c>
      <c r="J32" s="21">
        <f t="shared" si="6"/>
        <v>4781944</v>
      </c>
      <c r="K32" s="21">
        <f t="shared" si="6"/>
        <v>3198326</v>
      </c>
      <c r="L32" s="21">
        <f t="shared" si="6"/>
        <v>8066374</v>
      </c>
      <c r="M32" s="21">
        <f t="shared" si="6"/>
        <v>7604483</v>
      </c>
      <c r="N32" s="21">
        <f t="shared" si="6"/>
        <v>18869183</v>
      </c>
      <c r="O32" s="21">
        <f t="shared" si="6"/>
        <v>20797007</v>
      </c>
      <c r="P32" s="21">
        <f t="shared" si="6"/>
        <v>21957866</v>
      </c>
      <c r="Q32" s="21">
        <f t="shared" si="6"/>
        <v>7640421</v>
      </c>
      <c r="R32" s="21">
        <f t="shared" si="6"/>
        <v>50395294</v>
      </c>
      <c r="S32" s="21">
        <f t="shared" si="6"/>
        <v>1627065</v>
      </c>
      <c r="T32" s="21">
        <f t="shared" si="6"/>
        <v>15538309</v>
      </c>
      <c r="U32" s="21">
        <f t="shared" si="6"/>
        <v>15620426</v>
      </c>
      <c r="V32" s="21">
        <f t="shared" si="6"/>
        <v>32785800</v>
      </c>
      <c r="W32" s="21">
        <f t="shared" si="6"/>
        <v>106832221</v>
      </c>
      <c r="X32" s="21">
        <f t="shared" si="6"/>
        <v>98576872</v>
      </c>
      <c r="Y32" s="21">
        <f t="shared" si="6"/>
        <v>8255349</v>
      </c>
      <c r="Z32" s="4">
        <f>+IF(X32&lt;&gt;0,+(Y32/X32)*100,0)</f>
        <v>8.374529270922697</v>
      </c>
      <c r="AA32" s="19">
        <f>SUM(AA33:AA37)</f>
        <v>98576872</v>
      </c>
    </row>
    <row r="33" spans="1:27" ht="12.75">
      <c r="A33" s="5" t="s">
        <v>36</v>
      </c>
      <c r="B33" s="3"/>
      <c r="C33" s="22">
        <v>10057743</v>
      </c>
      <c r="D33" s="22"/>
      <c r="E33" s="23">
        <v>11305506</v>
      </c>
      <c r="F33" s="24">
        <v>5977300</v>
      </c>
      <c r="G33" s="24"/>
      <c r="H33" s="24">
        <v>11670</v>
      </c>
      <c r="I33" s="24">
        <v>26455</v>
      </c>
      <c r="J33" s="24">
        <v>38125</v>
      </c>
      <c r="K33" s="24">
        <v>78790</v>
      </c>
      <c r="L33" s="24">
        <v>342471</v>
      </c>
      <c r="M33" s="24">
        <v>5304</v>
      </c>
      <c r="N33" s="24">
        <v>426565</v>
      </c>
      <c r="O33" s="24">
        <v>2658177</v>
      </c>
      <c r="P33" s="24">
        <v>3592451</v>
      </c>
      <c r="Q33" s="24">
        <v>957077</v>
      </c>
      <c r="R33" s="24">
        <v>7207705</v>
      </c>
      <c r="S33" s="24"/>
      <c r="T33" s="24">
        <v>3365984</v>
      </c>
      <c r="U33" s="24">
        <v>2975631</v>
      </c>
      <c r="V33" s="24">
        <v>6341615</v>
      </c>
      <c r="W33" s="24">
        <v>14014010</v>
      </c>
      <c r="X33" s="24">
        <v>5977300</v>
      </c>
      <c r="Y33" s="24">
        <v>8036710</v>
      </c>
      <c r="Z33" s="6">
        <v>134.45</v>
      </c>
      <c r="AA33" s="22">
        <v>5977300</v>
      </c>
    </row>
    <row r="34" spans="1:27" ht="12.75">
      <c r="A34" s="5" t="s">
        <v>37</v>
      </c>
      <c r="B34" s="3"/>
      <c r="C34" s="22">
        <v>416705</v>
      </c>
      <c r="D34" s="22"/>
      <c r="E34" s="23">
        <v>11332439</v>
      </c>
      <c r="F34" s="24">
        <v>17367209</v>
      </c>
      <c r="G34" s="24"/>
      <c r="H34" s="24">
        <v>168990</v>
      </c>
      <c r="I34" s="24">
        <v>1035</v>
      </c>
      <c r="J34" s="24">
        <v>170025</v>
      </c>
      <c r="K34" s="24"/>
      <c r="L34" s="24">
        <v>621</v>
      </c>
      <c r="M34" s="24">
        <v>1635898</v>
      </c>
      <c r="N34" s="24">
        <v>1636519</v>
      </c>
      <c r="O34" s="24">
        <v>1824737</v>
      </c>
      <c r="P34" s="24">
        <v>2917114</v>
      </c>
      <c r="Q34" s="24">
        <v>655480</v>
      </c>
      <c r="R34" s="24">
        <v>5397331</v>
      </c>
      <c r="S34" s="24"/>
      <c r="T34" s="24">
        <v>2011583</v>
      </c>
      <c r="U34" s="24">
        <v>1583662</v>
      </c>
      <c r="V34" s="24">
        <v>3595245</v>
      </c>
      <c r="W34" s="24">
        <v>10799120</v>
      </c>
      <c r="X34" s="24">
        <v>17367209</v>
      </c>
      <c r="Y34" s="24">
        <v>-6568089</v>
      </c>
      <c r="Z34" s="6">
        <v>-37.82</v>
      </c>
      <c r="AA34" s="22">
        <v>17367209</v>
      </c>
    </row>
    <row r="35" spans="1:27" ht="12.75">
      <c r="A35" s="5" t="s">
        <v>38</v>
      </c>
      <c r="B35" s="3"/>
      <c r="C35" s="22">
        <v>28871906</v>
      </c>
      <c r="D35" s="22"/>
      <c r="E35" s="23">
        <v>42614286</v>
      </c>
      <c r="F35" s="24">
        <v>5250000</v>
      </c>
      <c r="G35" s="24"/>
      <c r="H35" s="24">
        <v>381289</v>
      </c>
      <c r="I35" s="24">
        <v>371080</v>
      </c>
      <c r="J35" s="24">
        <v>752369</v>
      </c>
      <c r="K35" s="24">
        <v>399517</v>
      </c>
      <c r="L35" s="24">
        <v>396267</v>
      </c>
      <c r="M35" s="24">
        <v>443397</v>
      </c>
      <c r="N35" s="24">
        <v>1239181</v>
      </c>
      <c r="O35" s="24">
        <v>5387541</v>
      </c>
      <c r="P35" s="24">
        <v>8005690</v>
      </c>
      <c r="Q35" s="24">
        <v>2245073</v>
      </c>
      <c r="R35" s="24">
        <v>15638304</v>
      </c>
      <c r="S35" s="24">
        <v>304216</v>
      </c>
      <c r="T35" s="24">
        <v>4271458</v>
      </c>
      <c r="U35" s="24">
        <v>4628163</v>
      </c>
      <c r="V35" s="24">
        <v>9203837</v>
      </c>
      <c r="W35" s="24">
        <v>26833691</v>
      </c>
      <c r="X35" s="24">
        <v>5250000</v>
      </c>
      <c r="Y35" s="24">
        <v>21583691</v>
      </c>
      <c r="Z35" s="6">
        <v>411.12</v>
      </c>
      <c r="AA35" s="22">
        <v>5250000</v>
      </c>
    </row>
    <row r="36" spans="1:27" ht="12.75">
      <c r="A36" s="5" t="s">
        <v>39</v>
      </c>
      <c r="B36" s="3"/>
      <c r="C36" s="22"/>
      <c r="D36" s="22"/>
      <c r="E36" s="23">
        <v>77309878</v>
      </c>
      <c r="F36" s="24">
        <v>69982363</v>
      </c>
      <c r="G36" s="24">
        <v>1136270</v>
      </c>
      <c r="H36" s="24">
        <v>1206652</v>
      </c>
      <c r="I36" s="24">
        <v>1478503</v>
      </c>
      <c r="J36" s="24">
        <v>3821425</v>
      </c>
      <c r="K36" s="24">
        <v>2720019</v>
      </c>
      <c r="L36" s="24">
        <v>7327015</v>
      </c>
      <c r="M36" s="24">
        <v>5519884</v>
      </c>
      <c r="N36" s="24">
        <v>15566918</v>
      </c>
      <c r="O36" s="24">
        <v>10926552</v>
      </c>
      <c r="P36" s="24">
        <v>7442611</v>
      </c>
      <c r="Q36" s="24">
        <v>3782791</v>
      </c>
      <c r="R36" s="24">
        <v>22151954</v>
      </c>
      <c r="S36" s="24">
        <v>1322849</v>
      </c>
      <c r="T36" s="24">
        <v>5889284</v>
      </c>
      <c r="U36" s="24">
        <v>6432970</v>
      </c>
      <c r="V36" s="24">
        <v>13645103</v>
      </c>
      <c r="W36" s="24">
        <v>55185400</v>
      </c>
      <c r="X36" s="24">
        <v>69982363</v>
      </c>
      <c r="Y36" s="24">
        <v>-14796963</v>
      </c>
      <c r="Z36" s="6">
        <v>-21.14</v>
      </c>
      <c r="AA36" s="22">
        <v>69982363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104048668</v>
      </c>
      <c r="D38" s="19">
        <f>SUM(D39:D41)</f>
        <v>0</v>
      </c>
      <c r="E38" s="20">
        <f t="shared" si="7"/>
        <v>179506139</v>
      </c>
      <c r="F38" s="21">
        <f t="shared" si="7"/>
        <v>201871249</v>
      </c>
      <c r="G38" s="21">
        <f t="shared" si="7"/>
        <v>506991</v>
      </c>
      <c r="H38" s="21">
        <f t="shared" si="7"/>
        <v>1257659</v>
      </c>
      <c r="I38" s="21">
        <f t="shared" si="7"/>
        <v>2144705</v>
      </c>
      <c r="J38" s="21">
        <f t="shared" si="7"/>
        <v>3909355</v>
      </c>
      <c r="K38" s="21">
        <f t="shared" si="7"/>
        <v>1651045</v>
      </c>
      <c r="L38" s="21">
        <f t="shared" si="7"/>
        <v>2481201</v>
      </c>
      <c r="M38" s="21">
        <f t="shared" si="7"/>
        <v>21851752</v>
      </c>
      <c r="N38" s="21">
        <f t="shared" si="7"/>
        <v>25983998</v>
      </c>
      <c r="O38" s="21">
        <f t="shared" si="7"/>
        <v>23082360</v>
      </c>
      <c r="P38" s="21">
        <f t="shared" si="7"/>
        <v>38379038</v>
      </c>
      <c r="Q38" s="21">
        <f t="shared" si="7"/>
        <v>10545751</v>
      </c>
      <c r="R38" s="21">
        <f t="shared" si="7"/>
        <v>72007149</v>
      </c>
      <c r="S38" s="21">
        <f t="shared" si="7"/>
        <v>2202927</v>
      </c>
      <c r="T38" s="21">
        <f t="shared" si="7"/>
        <v>24980692</v>
      </c>
      <c r="U38" s="21">
        <f t="shared" si="7"/>
        <v>24784655</v>
      </c>
      <c r="V38" s="21">
        <f t="shared" si="7"/>
        <v>51968274</v>
      </c>
      <c r="W38" s="21">
        <f t="shared" si="7"/>
        <v>153868776</v>
      </c>
      <c r="X38" s="21">
        <f t="shared" si="7"/>
        <v>201871249</v>
      </c>
      <c r="Y38" s="21">
        <f t="shared" si="7"/>
        <v>-48002473</v>
      </c>
      <c r="Z38" s="4">
        <f>+IF(X38&lt;&gt;0,+(Y38/X38)*100,0)</f>
        <v>-23.778756627200536</v>
      </c>
      <c r="AA38" s="19">
        <f>SUM(AA39:AA41)</f>
        <v>201871249</v>
      </c>
    </row>
    <row r="39" spans="1:27" ht="12.75">
      <c r="A39" s="5" t="s">
        <v>42</v>
      </c>
      <c r="B39" s="3"/>
      <c r="C39" s="22">
        <v>5229910</v>
      </c>
      <c r="D39" s="22"/>
      <c r="E39" s="23">
        <v>42954733</v>
      </c>
      <c r="F39" s="24">
        <v>51304809</v>
      </c>
      <c r="G39" s="24">
        <v>4010</v>
      </c>
      <c r="H39" s="24">
        <v>249636</v>
      </c>
      <c r="I39" s="24">
        <v>230264</v>
      </c>
      <c r="J39" s="24">
        <v>483910</v>
      </c>
      <c r="K39" s="24">
        <v>99218</v>
      </c>
      <c r="L39" s="24">
        <v>250727</v>
      </c>
      <c r="M39" s="24">
        <v>341212</v>
      </c>
      <c r="N39" s="24">
        <v>691157</v>
      </c>
      <c r="O39" s="24">
        <v>8114656</v>
      </c>
      <c r="P39" s="24">
        <v>10816741</v>
      </c>
      <c r="Q39" s="24">
        <v>3577692</v>
      </c>
      <c r="R39" s="24">
        <v>22509089</v>
      </c>
      <c r="S39" s="24">
        <v>341264</v>
      </c>
      <c r="T39" s="24">
        <v>6488350</v>
      </c>
      <c r="U39" s="24">
        <v>6566696</v>
      </c>
      <c r="V39" s="24">
        <v>13396310</v>
      </c>
      <c r="W39" s="24">
        <v>37080466</v>
      </c>
      <c r="X39" s="24">
        <v>51304809</v>
      </c>
      <c r="Y39" s="24">
        <v>-14224343</v>
      </c>
      <c r="Z39" s="6">
        <v>-27.73</v>
      </c>
      <c r="AA39" s="22">
        <v>51304809</v>
      </c>
    </row>
    <row r="40" spans="1:27" ht="12.75">
      <c r="A40" s="5" t="s">
        <v>43</v>
      </c>
      <c r="B40" s="3"/>
      <c r="C40" s="22">
        <v>98818758</v>
      </c>
      <c r="D40" s="22"/>
      <c r="E40" s="23">
        <v>136551406</v>
      </c>
      <c r="F40" s="24">
        <v>150566440</v>
      </c>
      <c r="G40" s="24">
        <v>502981</v>
      </c>
      <c r="H40" s="24">
        <v>1008023</v>
      </c>
      <c r="I40" s="24">
        <v>1914441</v>
      </c>
      <c r="J40" s="24">
        <v>3425445</v>
      </c>
      <c r="K40" s="24">
        <v>1551827</v>
      </c>
      <c r="L40" s="24">
        <v>2230474</v>
      </c>
      <c r="M40" s="24">
        <v>21510540</v>
      </c>
      <c r="N40" s="24">
        <v>25292841</v>
      </c>
      <c r="O40" s="24">
        <v>14967704</v>
      </c>
      <c r="P40" s="24">
        <v>27562297</v>
      </c>
      <c r="Q40" s="24">
        <v>6968059</v>
      </c>
      <c r="R40" s="24">
        <v>49498060</v>
      </c>
      <c r="S40" s="24">
        <v>1861663</v>
      </c>
      <c r="T40" s="24">
        <v>18492342</v>
      </c>
      <c r="U40" s="24">
        <v>18217959</v>
      </c>
      <c r="V40" s="24">
        <v>38571964</v>
      </c>
      <c r="W40" s="24">
        <v>116788310</v>
      </c>
      <c r="X40" s="24">
        <v>150566440</v>
      </c>
      <c r="Y40" s="24">
        <v>-33778130</v>
      </c>
      <c r="Z40" s="6">
        <v>-22.43</v>
      </c>
      <c r="AA40" s="22">
        <v>150566440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51792154</v>
      </c>
      <c r="F42" s="21">
        <f t="shared" si="8"/>
        <v>58535893</v>
      </c>
      <c r="G42" s="21">
        <f t="shared" si="8"/>
        <v>163910</v>
      </c>
      <c r="H42" s="21">
        <f t="shared" si="8"/>
        <v>576873</v>
      </c>
      <c r="I42" s="21">
        <f t="shared" si="8"/>
        <v>493990</v>
      </c>
      <c r="J42" s="21">
        <f t="shared" si="8"/>
        <v>1234773</v>
      </c>
      <c r="K42" s="21">
        <f t="shared" si="8"/>
        <v>554452</v>
      </c>
      <c r="L42" s="21">
        <f t="shared" si="8"/>
        <v>274506</v>
      </c>
      <c r="M42" s="21">
        <f t="shared" si="8"/>
        <v>2293726</v>
      </c>
      <c r="N42" s="21">
        <f t="shared" si="8"/>
        <v>3122684</v>
      </c>
      <c r="O42" s="21">
        <f t="shared" si="8"/>
        <v>9915772</v>
      </c>
      <c r="P42" s="21">
        <f t="shared" si="8"/>
        <v>15455957</v>
      </c>
      <c r="Q42" s="21">
        <f t="shared" si="8"/>
        <v>4456387</v>
      </c>
      <c r="R42" s="21">
        <f t="shared" si="8"/>
        <v>29828116</v>
      </c>
      <c r="S42" s="21">
        <f t="shared" si="8"/>
        <v>1174235</v>
      </c>
      <c r="T42" s="21">
        <f t="shared" si="8"/>
        <v>7585650</v>
      </c>
      <c r="U42" s="21">
        <f t="shared" si="8"/>
        <v>12780763</v>
      </c>
      <c r="V42" s="21">
        <f t="shared" si="8"/>
        <v>21540648</v>
      </c>
      <c r="W42" s="21">
        <f t="shared" si="8"/>
        <v>55726221</v>
      </c>
      <c r="X42" s="21">
        <f t="shared" si="8"/>
        <v>58535893</v>
      </c>
      <c r="Y42" s="21">
        <f t="shared" si="8"/>
        <v>-2809672</v>
      </c>
      <c r="Z42" s="4">
        <f>+IF(X42&lt;&gt;0,+(Y42/X42)*100,0)</f>
        <v>-4.799913106305562</v>
      </c>
      <c r="AA42" s="19">
        <f>SUM(AA43:AA46)</f>
        <v>58535893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>
        <v>51792154</v>
      </c>
      <c r="F46" s="24">
        <v>58535893</v>
      </c>
      <c r="G46" s="24">
        <v>163910</v>
      </c>
      <c r="H46" s="24">
        <v>576873</v>
      </c>
      <c r="I46" s="24">
        <v>493990</v>
      </c>
      <c r="J46" s="24">
        <v>1234773</v>
      </c>
      <c r="K46" s="24">
        <v>554452</v>
      </c>
      <c r="L46" s="24">
        <v>274506</v>
      </c>
      <c r="M46" s="24">
        <v>2293726</v>
      </c>
      <c r="N46" s="24">
        <v>3122684</v>
      </c>
      <c r="O46" s="24">
        <v>9915772</v>
      </c>
      <c r="P46" s="24">
        <v>15455957</v>
      </c>
      <c r="Q46" s="24">
        <v>4456387</v>
      </c>
      <c r="R46" s="24">
        <v>29828116</v>
      </c>
      <c r="S46" s="24">
        <v>1174235</v>
      </c>
      <c r="T46" s="24">
        <v>7585650</v>
      </c>
      <c r="U46" s="24">
        <v>12780763</v>
      </c>
      <c r="V46" s="24">
        <v>21540648</v>
      </c>
      <c r="W46" s="24">
        <v>55726221</v>
      </c>
      <c r="X46" s="24">
        <v>58535893</v>
      </c>
      <c r="Y46" s="24">
        <v>-2809672</v>
      </c>
      <c r="Z46" s="6">
        <v>-4.8</v>
      </c>
      <c r="AA46" s="22">
        <v>58535893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158605045</v>
      </c>
      <c r="D48" s="40">
        <f>+D28+D32+D38+D42+D47</f>
        <v>0</v>
      </c>
      <c r="E48" s="41">
        <f t="shared" si="9"/>
        <v>676528489</v>
      </c>
      <c r="F48" s="42">
        <f t="shared" si="9"/>
        <v>656712592</v>
      </c>
      <c r="G48" s="42">
        <f t="shared" si="9"/>
        <v>6861277</v>
      </c>
      <c r="H48" s="42">
        <f t="shared" si="9"/>
        <v>9607243</v>
      </c>
      <c r="I48" s="42">
        <f t="shared" si="9"/>
        <v>10017684</v>
      </c>
      <c r="J48" s="42">
        <f t="shared" si="9"/>
        <v>26486204</v>
      </c>
      <c r="K48" s="42">
        <f t="shared" si="9"/>
        <v>11205100</v>
      </c>
      <c r="L48" s="42">
        <f t="shared" si="9"/>
        <v>23919187</v>
      </c>
      <c r="M48" s="42">
        <f t="shared" si="9"/>
        <v>41514168</v>
      </c>
      <c r="N48" s="42">
        <f t="shared" si="9"/>
        <v>76638455</v>
      </c>
      <c r="O48" s="42">
        <f t="shared" si="9"/>
        <v>104910544</v>
      </c>
      <c r="P48" s="42">
        <f t="shared" si="9"/>
        <v>116238418</v>
      </c>
      <c r="Q48" s="42">
        <f t="shared" si="9"/>
        <v>35590828</v>
      </c>
      <c r="R48" s="42">
        <f t="shared" si="9"/>
        <v>256739790</v>
      </c>
      <c r="S48" s="42">
        <f t="shared" si="9"/>
        <v>12111762</v>
      </c>
      <c r="T48" s="42">
        <f t="shared" si="9"/>
        <v>62978996</v>
      </c>
      <c r="U48" s="42">
        <f t="shared" si="9"/>
        <v>145586176</v>
      </c>
      <c r="V48" s="42">
        <f t="shared" si="9"/>
        <v>220676934</v>
      </c>
      <c r="W48" s="42">
        <f t="shared" si="9"/>
        <v>580541383</v>
      </c>
      <c r="X48" s="42">
        <f t="shared" si="9"/>
        <v>656712592</v>
      </c>
      <c r="Y48" s="42">
        <f t="shared" si="9"/>
        <v>-76171209</v>
      </c>
      <c r="Z48" s="43">
        <f>+IF(X48&lt;&gt;0,+(Y48/X48)*100,0)</f>
        <v>-11.598865306971302</v>
      </c>
      <c r="AA48" s="40">
        <f>+AA28+AA32+AA38+AA42+AA47</f>
        <v>656712592</v>
      </c>
    </row>
    <row r="49" spans="1:27" ht="12.75">
      <c r="A49" s="14" t="s">
        <v>84</v>
      </c>
      <c r="B49" s="15"/>
      <c r="C49" s="44">
        <f aca="true" t="shared" si="10" ref="C49:Y49">+C25-C48</f>
        <v>-14571066</v>
      </c>
      <c r="D49" s="44">
        <f>+D25-D48</f>
        <v>0</v>
      </c>
      <c r="E49" s="45">
        <f t="shared" si="10"/>
        <v>170383021</v>
      </c>
      <c r="F49" s="46">
        <f t="shared" si="10"/>
        <v>169049710</v>
      </c>
      <c r="G49" s="46">
        <f t="shared" si="10"/>
        <v>196006590</v>
      </c>
      <c r="H49" s="46">
        <f t="shared" si="10"/>
        <v>9312891</v>
      </c>
      <c r="I49" s="46">
        <f t="shared" si="10"/>
        <v>37097173</v>
      </c>
      <c r="J49" s="46">
        <f t="shared" si="10"/>
        <v>242416654</v>
      </c>
      <c r="K49" s="46">
        <f t="shared" si="10"/>
        <v>23907201</v>
      </c>
      <c r="L49" s="46">
        <f t="shared" si="10"/>
        <v>17531829</v>
      </c>
      <c r="M49" s="46">
        <f t="shared" si="10"/>
        <v>126336350</v>
      </c>
      <c r="N49" s="46">
        <f t="shared" si="10"/>
        <v>167775380</v>
      </c>
      <c r="O49" s="46">
        <f t="shared" si="10"/>
        <v>-43963256</v>
      </c>
      <c r="P49" s="46">
        <f t="shared" si="10"/>
        <v>-89309436</v>
      </c>
      <c r="Q49" s="46">
        <f t="shared" si="10"/>
        <v>100206642</v>
      </c>
      <c r="R49" s="46">
        <f t="shared" si="10"/>
        <v>-33066050</v>
      </c>
      <c r="S49" s="46">
        <f t="shared" si="10"/>
        <v>5044387</v>
      </c>
      <c r="T49" s="46">
        <f t="shared" si="10"/>
        <v>-43567531</v>
      </c>
      <c r="U49" s="46">
        <f t="shared" si="10"/>
        <v>-114672872</v>
      </c>
      <c r="V49" s="46">
        <f t="shared" si="10"/>
        <v>-153196016</v>
      </c>
      <c r="W49" s="46">
        <f t="shared" si="10"/>
        <v>223929968</v>
      </c>
      <c r="X49" s="46">
        <f>IF(F25=F48,0,X25-X48)</f>
        <v>169049710</v>
      </c>
      <c r="Y49" s="46">
        <f t="shared" si="10"/>
        <v>54880258</v>
      </c>
      <c r="Z49" s="47">
        <f>+IF(X49&lt;&gt;0,+(Y49/X49)*100,0)</f>
        <v>32.463976424449356</v>
      </c>
      <c r="AA49" s="44">
        <f>+AA25-AA48</f>
        <v>169049710</v>
      </c>
    </row>
    <row r="50" spans="1:27" ht="12.75">
      <c r="A50" s="16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2020-08-01T21:28:52Z</dcterms:created>
  <dcterms:modified xsi:type="dcterms:W3CDTF">2020-08-01T21:29:59Z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